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9,23 Симф ЗПФ\"/>
    </mc:Choice>
  </mc:AlternateContent>
  <xr:revisionPtr revIDLastSave="0" documentId="13_ncr:1_{8BC4CACC-56D5-484D-A68D-90A7494058A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54" i="1" l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9" i="1"/>
  <c r="AA9" i="1" s="1"/>
  <c r="Y10" i="1"/>
  <c r="AA10" i="1" s="1"/>
  <c r="Y11" i="1"/>
  <c r="AC11" i="1" s="1"/>
  <c r="Y12" i="1"/>
  <c r="AC12" i="1" s="1"/>
  <c r="Y14" i="1"/>
  <c r="AA14" i="1" s="1"/>
  <c r="Y15" i="1"/>
  <c r="AC15" i="1" s="1"/>
  <c r="Y16" i="1"/>
  <c r="AC16" i="1" s="1"/>
  <c r="Y18" i="1"/>
  <c r="AA18" i="1" s="1"/>
  <c r="Y19" i="1"/>
  <c r="AC19" i="1" s="1"/>
  <c r="Y20" i="1"/>
  <c r="AC20" i="1" s="1"/>
  <c r="Y22" i="1"/>
  <c r="AC22" i="1" s="1"/>
  <c r="Y23" i="1"/>
  <c r="AA23" i="1" s="1"/>
  <c r="Y24" i="1"/>
  <c r="AA24" i="1" s="1"/>
  <c r="Y26" i="1"/>
  <c r="AC26" i="1" s="1"/>
  <c r="Y27" i="1"/>
  <c r="AA27" i="1" s="1"/>
  <c r="Y28" i="1"/>
  <c r="AC28" i="1" s="1"/>
  <c r="Y30" i="1"/>
  <c r="AC30" i="1" s="1"/>
  <c r="Y31" i="1"/>
  <c r="AC31" i="1" s="1"/>
  <c r="Y32" i="1"/>
  <c r="AA32" i="1" s="1"/>
  <c r="Y34" i="1"/>
  <c r="AC34" i="1" s="1"/>
  <c r="Y35" i="1"/>
  <c r="AC35" i="1" s="1"/>
  <c r="Y36" i="1"/>
  <c r="AC36" i="1" s="1"/>
  <c r="Y38" i="1"/>
  <c r="AA38" i="1" s="1"/>
  <c r="Y39" i="1"/>
  <c r="AC39" i="1" s="1"/>
  <c r="Y40" i="1"/>
  <c r="AC40" i="1" s="1"/>
  <c r="Y42" i="1"/>
  <c r="AC42" i="1" s="1"/>
  <c r="Y43" i="1"/>
  <c r="AC43" i="1" s="1"/>
  <c r="Y44" i="1"/>
  <c r="AC44" i="1" s="1"/>
  <c r="Y46" i="1"/>
  <c r="AC46" i="1" s="1"/>
  <c r="Y47" i="1"/>
  <c r="AC47" i="1" s="1"/>
  <c r="Y48" i="1"/>
  <c r="AC48" i="1" s="1"/>
  <c r="Y50" i="1"/>
  <c r="AC50" i="1" s="1"/>
  <c r="Y51" i="1"/>
  <c r="AC51" i="1" s="1"/>
  <c r="Y52" i="1"/>
  <c r="AC52" i="1" s="1"/>
  <c r="Y54" i="1"/>
  <c r="AC54" i="1" s="1"/>
  <c r="Y55" i="1"/>
  <c r="AC55" i="1" s="1"/>
  <c r="Y56" i="1"/>
  <c r="AC56" i="1" s="1"/>
  <c r="Y58" i="1"/>
  <c r="AC58" i="1" s="1"/>
  <c r="Y59" i="1"/>
  <c r="AC59" i="1" s="1"/>
  <c r="Y60" i="1"/>
  <c r="AC60" i="1" s="1"/>
  <c r="Y62" i="1"/>
  <c r="AA62" i="1" s="1"/>
  <c r="Y63" i="1"/>
  <c r="AC63" i="1" s="1"/>
  <c r="Y64" i="1"/>
  <c r="AC64" i="1" s="1"/>
  <c r="Y66" i="1"/>
  <c r="AA66" i="1" s="1"/>
  <c r="Y67" i="1"/>
  <c r="AC67" i="1" s="1"/>
  <c r="Y6" i="1"/>
  <c r="Q14" i="1"/>
  <c r="Q16" i="1"/>
  <c r="Q24" i="1"/>
  <c r="Q30" i="1"/>
  <c r="Q32" i="1"/>
  <c r="Q38" i="1"/>
  <c r="Q40" i="1"/>
  <c r="Q46" i="1"/>
  <c r="Q48" i="1"/>
  <c r="Q54" i="1"/>
  <c r="Q59" i="1"/>
  <c r="Q67" i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O14" i="1"/>
  <c r="O15" i="1"/>
  <c r="Q15" i="1" s="1"/>
  <c r="O16" i="1"/>
  <c r="O17" i="1"/>
  <c r="O18" i="1"/>
  <c r="Q18" i="1" s="1"/>
  <c r="O19" i="1"/>
  <c r="Q19" i="1" s="1"/>
  <c r="O20" i="1"/>
  <c r="Q20" i="1" s="1"/>
  <c r="O21" i="1"/>
  <c r="O23" i="1"/>
  <c r="Q23" i="1" s="1"/>
  <c r="O24" i="1"/>
  <c r="O25" i="1"/>
  <c r="O26" i="1"/>
  <c r="Q26" i="1" s="1"/>
  <c r="O27" i="1"/>
  <c r="Q27" i="1" s="1"/>
  <c r="O28" i="1"/>
  <c r="Q28" i="1" s="1"/>
  <c r="O29" i="1"/>
  <c r="O30" i="1"/>
  <c r="O31" i="1"/>
  <c r="Q31" i="1" s="1"/>
  <c r="O32" i="1"/>
  <c r="O33" i="1"/>
  <c r="O35" i="1"/>
  <c r="Q35" i="1" s="1"/>
  <c r="O36" i="1"/>
  <c r="Q36" i="1" s="1"/>
  <c r="O37" i="1"/>
  <c r="O38" i="1"/>
  <c r="O39" i="1"/>
  <c r="Q39" i="1" s="1"/>
  <c r="O40" i="1"/>
  <c r="O41" i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O49" i="1"/>
  <c r="O50" i="1"/>
  <c r="Q50" i="1" s="1"/>
  <c r="O51" i="1"/>
  <c r="Q51" i="1" s="1"/>
  <c r="O52" i="1"/>
  <c r="Q52" i="1" s="1"/>
  <c r="O53" i="1"/>
  <c r="O55" i="1"/>
  <c r="Q55" i="1" s="1"/>
  <c r="O56" i="1"/>
  <c r="Q56" i="1" s="1"/>
  <c r="O57" i="1"/>
  <c r="O58" i="1"/>
  <c r="Q58" i="1" s="1"/>
  <c r="O59" i="1"/>
  <c r="O60" i="1"/>
  <c r="Q60" i="1" s="1"/>
  <c r="O61" i="1"/>
  <c r="O62" i="1"/>
  <c r="Q62" i="1" s="1"/>
  <c r="O64" i="1"/>
  <c r="Q64" i="1" s="1"/>
  <c r="O65" i="1"/>
  <c r="O66" i="1"/>
  <c r="Q66" i="1" s="1"/>
  <c r="O67" i="1"/>
  <c r="O6" i="1"/>
  <c r="Q6" i="1" s="1"/>
  <c r="V11" i="1"/>
  <c r="V22" i="1"/>
  <c r="O22" i="1" s="1"/>
  <c r="Q22" i="1" s="1"/>
  <c r="V34" i="1"/>
  <c r="O34" i="1" s="1"/>
  <c r="Q34" i="1" s="1"/>
  <c r="V63" i="1"/>
  <c r="O63" i="1" s="1"/>
  <c r="Q63" i="1" s="1"/>
  <c r="U7" i="1"/>
  <c r="U5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AA15" i="1" l="1"/>
  <c r="AA50" i="1"/>
  <c r="AC9" i="1"/>
  <c r="AC10" i="1"/>
  <c r="I5" i="1"/>
  <c r="J10" i="1"/>
  <c r="V5" i="1"/>
  <c r="AA42" i="1"/>
  <c r="AA58" i="1"/>
  <c r="AC62" i="1"/>
  <c r="AC38" i="1"/>
  <c r="AA67" i="1"/>
  <c r="O5" i="1"/>
  <c r="AA46" i="1"/>
  <c r="AA19" i="1"/>
  <c r="AA54" i="1"/>
  <c r="AC65" i="1"/>
  <c r="AA65" i="1"/>
  <c r="AA61" i="1"/>
  <c r="AC61" i="1"/>
  <c r="AA57" i="1"/>
  <c r="AC57" i="1"/>
  <c r="AA53" i="1"/>
  <c r="AC53" i="1"/>
  <c r="AA49" i="1"/>
  <c r="AC49" i="1"/>
  <c r="AA45" i="1"/>
  <c r="AC45" i="1"/>
  <c r="AA41" i="1"/>
  <c r="AC41" i="1"/>
  <c r="AA37" i="1"/>
  <c r="AC37" i="1"/>
  <c r="AC33" i="1"/>
  <c r="AA33" i="1"/>
  <c r="AA29" i="1"/>
  <c r="AC29" i="1"/>
  <c r="AC25" i="1"/>
  <c r="AA25" i="1"/>
  <c r="AC21" i="1"/>
  <c r="AA21" i="1"/>
  <c r="AC17" i="1"/>
  <c r="AA17" i="1"/>
  <c r="AC13" i="1"/>
  <c r="AA13" i="1"/>
  <c r="AA28" i="1"/>
  <c r="Q41" i="1"/>
  <c r="Q37" i="1"/>
  <c r="Q33" i="1"/>
  <c r="Q29" i="1"/>
  <c r="Q25" i="1"/>
  <c r="Q21" i="1"/>
  <c r="Q17" i="1"/>
  <c r="Q13" i="1"/>
  <c r="AA12" i="1"/>
  <c r="AA16" i="1"/>
  <c r="AA20" i="1"/>
  <c r="AA30" i="1"/>
  <c r="AA35" i="1"/>
  <c r="AA39" i="1"/>
  <c r="AA43" i="1"/>
  <c r="AA47" i="1"/>
  <c r="AA51" i="1"/>
  <c r="AA55" i="1"/>
  <c r="AA59" i="1"/>
  <c r="AA64" i="1"/>
  <c r="AC32" i="1"/>
  <c r="AC24" i="1"/>
  <c r="Q65" i="1"/>
  <c r="Q61" i="1"/>
  <c r="Q57" i="1"/>
  <c r="Q53" i="1"/>
  <c r="Q49" i="1"/>
  <c r="AA26" i="1"/>
  <c r="AA31" i="1"/>
  <c r="AA36" i="1"/>
  <c r="AA40" i="1"/>
  <c r="AA44" i="1"/>
  <c r="AA48" i="1"/>
  <c r="AA52" i="1"/>
  <c r="AA56" i="1"/>
  <c r="AA60" i="1"/>
  <c r="AC66" i="1"/>
  <c r="AC27" i="1"/>
  <c r="AC23" i="1"/>
  <c r="AC18" i="1"/>
  <c r="AC14" i="1"/>
  <c r="P5" i="1"/>
  <c r="AA22" i="1"/>
  <c r="AA34" i="1"/>
  <c r="AA63" i="1"/>
  <c r="AA11" i="1"/>
  <c r="Y5" i="1"/>
  <c r="J5" i="1"/>
  <c r="T5" i="1"/>
  <c r="S5" i="1"/>
  <c r="AC5" i="1" l="1"/>
</calcChain>
</file>

<file path=xl/sharedStrings.xml><?xml version="1.0" encoding="utf-8"?>
<sst xmlns="http://schemas.openxmlformats.org/spreadsheetml/2006/main" count="161" uniqueCount="95">
  <si>
    <t>Период: 06.09.2023 - 13.09.2023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</si>
  <si>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</si>
  <si>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</si>
  <si>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</si>
  <si>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</si>
  <si>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</si>
  <si>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</si>
  <si>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</si>
  <si>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</si>
  <si>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</si>
  <si>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</si>
  <si>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</si>
  <si>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</si>
  <si>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</si>
  <si>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</si>
  <si>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</si>
  <si>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</si>
  <si>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</si>
  <si>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</si>
  <si>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</si>
  <si>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</si>
  <si>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</si>
  <si>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</si>
  <si>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</si>
  <si>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</si>
  <si>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</si>
  <si>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</si>
  <si>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</si>
  <si>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</si>
  <si>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</si>
  <si>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</si>
  <si>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</si>
  <si>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</si>
  <si>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</si>
  <si>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</si>
  <si>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</si>
  <si>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</si>
  <si>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</si>
  <si>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</si>
  <si>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</si>
  <si>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</si>
  <si>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</si>
  <si>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</si>
  <si>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</si>
  <si>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</si>
  <si>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</si>
  <si>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</si>
  <si>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</si>
  <si>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</si>
  <si>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</si>
  <si>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</si>
  <si>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</si>
  <si>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</si>
  <si>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</si>
  <si>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</si>
  <si>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</si>
  <si>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</si>
  <si>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</si>
  <si>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</si>
  <si>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</si>
  <si>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</si>
  <si>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</si>
  <si>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</si>
  <si>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</si>
  <si>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</si>
  <si>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</si>
  <si>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</si>
  <si>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</si>
  <si>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</si>
  <si>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</si>
  <si>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</si>
  <si>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</si>
  <si>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</si>
  <si>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</si>
  <si>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</si>
  <si>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</si>
  <si>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</si>
  <si>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</si>
  <si>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</si>
  <si>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</si>
  <si>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</si>
  <si>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</si>
  <si>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</si>
  <si>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</si>
  <si>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</si>
  <si>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</si>
  <si>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</si>
  <si>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</si>
  <si>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</si>
  <si>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</si>
  <si>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</si>
  <si>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18,09,</t>
  </si>
  <si>
    <t>31,08,</t>
  </si>
  <si>
    <t>07,09,</t>
  </si>
  <si>
    <t>13,09,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</si>
</sst>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3,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11,09,</v>
          </cell>
          <cell r="P4" t="str">
            <v>13,09,</v>
          </cell>
          <cell r="S4" t="str">
            <v>24,08,</v>
          </cell>
          <cell r="T4" t="str">
            <v>31,08,</v>
          </cell>
          <cell r="U4" t="str">
            <v>07,09,</v>
          </cell>
        </row>
        <row r="5">
          <cell r="E5">
            <v>49086.400999999998</v>
          </cell>
          <cell r="F5">
            <v>39463.955999999998</v>
          </cell>
          <cell r="I5">
            <v>50112.56700000001</v>
          </cell>
          <cell r="J5">
            <v>-1026.1660000000002</v>
          </cell>
          <cell r="K5">
            <v>24390</v>
          </cell>
          <cell r="L5">
            <v>0</v>
          </cell>
          <cell r="M5">
            <v>0</v>
          </cell>
          <cell r="N5">
            <v>0</v>
          </cell>
          <cell r="O5">
            <v>7548.4801999999972</v>
          </cell>
          <cell r="P5">
            <v>18430</v>
          </cell>
          <cell r="S5">
            <v>7736.2999999999984</v>
          </cell>
          <cell r="T5">
            <v>6444.2606000000014</v>
          </cell>
          <cell r="U5">
            <v>6185.6</v>
          </cell>
          <cell r="V5">
            <v>11344</v>
          </cell>
          <cell r="W5">
            <v>0</v>
          </cell>
          <cell r="X5">
            <v>0</v>
          </cell>
          <cell r="Y5">
            <v>18430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-273</v>
          </cell>
          <cell r="D6">
            <v>15</v>
          </cell>
          <cell r="E6">
            <v>12</v>
          </cell>
          <cell r="F6">
            <v>-283</v>
          </cell>
          <cell r="G6" t="e">
            <v>#N/A</v>
          </cell>
          <cell r="H6" t="e">
            <v>#N/A</v>
          </cell>
          <cell r="I6">
            <v>25</v>
          </cell>
          <cell r="J6">
            <v>-13</v>
          </cell>
          <cell r="K6">
            <v>0</v>
          </cell>
          <cell r="O6">
            <v>2.4</v>
          </cell>
          <cell r="Q6">
            <v>-117.91666666666667</v>
          </cell>
          <cell r="R6">
            <v>-117.91666666666667</v>
          </cell>
          <cell r="S6">
            <v>97.2</v>
          </cell>
          <cell r="T6">
            <v>65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-133.20099999999999</v>
          </cell>
          <cell r="D7">
            <v>9</v>
          </cell>
          <cell r="E7">
            <v>177.70099999999999</v>
          </cell>
          <cell r="F7">
            <v>-305.50200000000001</v>
          </cell>
          <cell r="G7" t="e">
            <v>#N/A</v>
          </cell>
          <cell r="H7" t="e">
            <v>#N/A</v>
          </cell>
          <cell r="I7">
            <v>187.51599999999999</v>
          </cell>
          <cell r="J7">
            <v>-9.8149999999999977</v>
          </cell>
          <cell r="K7">
            <v>0</v>
          </cell>
          <cell r="O7">
            <v>35.540199999999999</v>
          </cell>
          <cell r="Q7">
            <v>-8.5959561285530199</v>
          </cell>
          <cell r="R7">
            <v>-8.5959561285530199</v>
          </cell>
          <cell r="S7">
            <v>42.480000000000004</v>
          </cell>
          <cell r="T7">
            <v>34.560199999999995</v>
          </cell>
          <cell r="U7">
            <v>30.1</v>
          </cell>
          <cell r="V7">
            <v>0</v>
          </cell>
          <cell r="Y7">
            <v>0</v>
          </cell>
          <cell r="Z7" t="e">
            <v>#N/A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-202</v>
          </cell>
          <cell r="D8">
            <v>26</v>
          </cell>
          <cell r="E8">
            <v>331</v>
          </cell>
          <cell r="F8">
            <v>-527</v>
          </cell>
          <cell r="G8" t="e">
            <v>#N/A</v>
          </cell>
          <cell r="H8">
            <v>0</v>
          </cell>
          <cell r="I8">
            <v>353</v>
          </cell>
          <cell r="J8">
            <v>-22</v>
          </cell>
          <cell r="K8">
            <v>0</v>
          </cell>
          <cell r="O8">
            <v>66.2</v>
          </cell>
          <cell r="Q8">
            <v>-7.9607250755287007</v>
          </cell>
          <cell r="R8">
            <v>-7.9607250755287007</v>
          </cell>
          <cell r="S8">
            <v>82.8</v>
          </cell>
          <cell r="T8">
            <v>50.8</v>
          </cell>
          <cell r="U8">
            <v>77</v>
          </cell>
          <cell r="V8">
            <v>0</v>
          </cell>
          <cell r="Y8">
            <v>0</v>
          </cell>
          <cell r="Z8">
            <v>0</v>
          </cell>
          <cell r="AB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135</v>
          </cell>
          <cell r="D9">
            <v>15</v>
          </cell>
          <cell r="E9">
            <v>70</v>
          </cell>
          <cell r="F9">
            <v>65</v>
          </cell>
          <cell r="G9" t="e">
            <v>#N/A</v>
          </cell>
          <cell r="H9" t="e">
            <v>#N/A</v>
          </cell>
          <cell r="I9">
            <v>85</v>
          </cell>
          <cell r="J9">
            <v>-15</v>
          </cell>
          <cell r="K9">
            <v>80</v>
          </cell>
          <cell r="O9">
            <v>14</v>
          </cell>
          <cell r="Q9">
            <v>10.357142857142858</v>
          </cell>
          <cell r="R9">
            <v>4.6428571428571432</v>
          </cell>
          <cell r="S9">
            <v>22</v>
          </cell>
          <cell r="T9">
            <v>10</v>
          </cell>
          <cell r="U9">
            <v>5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222</v>
          </cell>
          <cell r="D10">
            <v>383</v>
          </cell>
          <cell r="E10">
            <v>214</v>
          </cell>
          <cell r="F10">
            <v>373</v>
          </cell>
          <cell r="G10">
            <v>0</v>
          </cell>
          <cell r="H10">
            <v>180</v>
          </cell>
          <cell r="I10">
            <v>233</v>
          </cell>
          <cell r="J10">
            <v>-19</v>
          </cell>
          <cell r="K10">
            <v>0</v>
          </cell>
          <cell r="O10">
            <v>42.8</v>
          </cell>
          <cell r="P10">
            <v>120</v>
          </cell>
          <cell r="Q10">
            <v>11.518691588785048</v>
          </cell>
          <cell r="R10">
            <v>8.7149532710280386</v>
          </cell>
          <cell r="S10">
            <v>47.6</v>
          </cell>
          <cell r="T10">
            <v>43.6</v>
          </cell>
          <cell r="U10">
            <v>55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1760</v>
          </cell>
          <cell r="D11">
            <v>4658</v>
          </cell>
          <cell r="E11">
            <v>3861</v>
          </cell>
          <cell r="F11">
            <v>2487</v>
          </cell>
          <cell r="G11" t="str">
            <v>пуд,яб</v>
          </cell>
          <cell r="H11">
            <v>180</v>
          </cell>
          <cell r="I11">
            <v>3855</v>
          </cell>
          <cell r="J11">
            <v>6</v>
          </cell>
          <cell r="K11">
            <v>660</v>
          </cell>
          <cell r="O11">
            <v>349.8</v>
          </cell>
          <cell r="P11">
            <v>660</v>
          </cell>
          <cell r="Q11">
            <v>10.883361921097769</v>
          </cell>
          <cell r="R11">
            <v>7.1097770154373929</v>
          </cell>
          <cell r="S11">
            <v>351</v>
          </cell>
          <cell r="T11">
            <v>351.2</v>
          </cell>
          <cell r="U11">
            <v>164</v>
          </cell>
          <cell r="V11">
            <v>2112</v>
          </cell>
          <cell r="Y11">
            <v>660</v>
          </cell>
          <cell r="Z11">
            <v>0</v>
          </cell>
          <cell r="AA11">
            <v>55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1792</v>
          </cell>
          <cell r="D12">
            <v>2761</v>
          </cell>
          <cell r="E12">
            <v>2368</v>
          </cell>
          <cell r="F12">
            <v>1861</v>
          </cell>
          <cell r="G12" t="str">
            <v>пуд</v>
          </cell>
          <cell r="H12">
            <v>180</v>
          </cell>
          <cell r="I12">
            <v>2393</v>
          </cell>
          <cell r="J12">
            <v>-25</v>
          </cell>
          <cell r="K12">
            <v>0</v>
          </cell>
          <cell r="O12">
            <v>202.4</v>
          </cell>
          <cell r="P12">
            <v>360</v>
          </cell>
          <cell r="Q12">
            <v>10.973320158102766</v>
          </cell>
          <cell r="R12">
            <v>9.1946640316205528</v>
          </cell>
          <cell r="S12">
            <v>270.8</v>
          </cell>
          <cell r="T12">
            <v>228.2</v>
          </cell>
          <cell r="U12">
            <v>319</v>
          </cell>
          <cell r="V12">
            <v>1356</v>
          </cell>
          <cell r="Y12">
            <v>360</v>
          </cell>
          <cell r="Z12">
            <v>0</v>
          </cell>
          <cell r="AA12">
            <v>30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939</v>
          </cell>
          <cell r="D13">
            <v>965</v>
          </cell>
          <cell r="E13">
            <v>909</v>
          </cell>
          <cell r="F13">
            <v>994</v>
          </cell>
          <cell r="G13">
            <v>0</v>
          </cell>
          <cell r="H13">
            <v>180</v>
          </cell>
          <cell r="I13">
            <v>798</v>
          </cell>
          <cell r="J13">
            <v>111</v>
          </cell>
          <cell r="K13">
            <v>240</v>
          </cell>
          <cell r="O13">
            <v>181.8</v>
          </cell>
          <cell r="P13">
            <v>720</v>
          </cell>
          <cell r="Q13">
            <v>10.748074807480748</v>
          </cell>
          <cell r="R13">
            <v>5.4675467546754675</v>
          </cell>
          <cell r="S13">
            <v>167.4</v>
          </cell>
          <cell r="T13">
            <v>152</v>
          </cell>
          <cell r="U13">
            <v>165</v>
          </cell>
          <cell r="V13">
            <v>0</v>
          </cell>
          <cell r="Y13">
            <v>720</v>
          </cell>
          <cell r="Z13" t="str">
            <v>ларин</v>
          </cell>
          <cell r="AA13">
            <v>30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D14">
            <v>120.96</v>
          </cell>
          <cell r="E14">
            <v>0</v>
          </cell>
          <cell r="F14">
            <v>120.96</v>
          </cell>
          <cell r="G14" t="e">
            <v>#N/A</v>
          </cell>
          <cell r="H14" t="e">
            <v>#N/A</v>
          </cell>
          <cell r="I14">
            <v>0</v>
          </cell>
          <cell r="J14">
            <v>0</v>
          </cell>
          <cell r="K14">
            <v>100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105</v>
          </cell>
          <cell r="D15">
            <v>255</v>
          </cell>
          <cell r="E15">
            <v>228</v>
          </cell>
          <cell r="F15">
            <v>120</v>
          </cell>
          <cell r="G15" t="e">
            <v>#N/A</v>
          </cell>
          <cell r="H15">
            <v>180</v>
          </cell>
          <cell r="I15">
            <v>244.30099999999999</v>
          </cell>
          <cell r="J15">
            <v>-16.300999999999988</v>
          </cell>
          <cell r="K15">
            <v>240</v>
          </cell>
          <cell r="O15">
            <v>45.6</v>
          </cell>
          <cell r="P15">
            <v>150</v>
          </cell>
          <cell r="Q15">
            <v>11.184210526315789</v>
          </cell>
          <cell r="R15">
            <v>2.6315789473684208</v>
          </cell>
          <cell r="S15">
            <v>41.08</v>
          </cell>
          <cell r="T15">
            <v>27.6</v>
          </cell>
          <cell r="U15">
            <v>54</v>
          </cell>
          <cell r="V15">
            <v>0</v>
          </cell>
          <cell r="Y15">
            <v>150</v>
          </cell>
          <cell r="Z15">
            <v>0</v>
          </cell>
          <cell r="AA15">
            <v>50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25.9</v>
          </cell>
          <cell r="D16">
            <v>66.599999999999994</v>
          </cell>
          <cell r="E16">
            <v>22.2</v>
          </cell>
          <cell r="F16">
            <v>66.599999999999994</v>
          </cell>
          <cell r="G16" t="e">
            <v>#N/A</v>
          </cell>
          <cell r="H16" t="e">
            <v>#N/A</v>
          </cell>
          <cell r="I16">
            <v>25.001000000000001</v>
          </cell>
          <cell r="J16">
            <v>-2.8010000000000019</v>
          </cell>
          <cell r="K16">
            <v>0</v>
          </cell>
          <cell r="O16">
            <v>4.4399999999999995</v>
          </cell>
          <cell r="Q16">
            <v>15</v>
          </cell>
          <cell r="R16">
            <v>15</v>
          </cell>
          <cell r="S16">
            <v>2.96</v>
          </cell>
          <cell r="T16">
            <v>4.4399999999999995</v>
          </cell>
          <cell r="U16">
            <v>7.4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77.698999999999998</v>
          </cell>
          <cell r="D17">
            <v>129.5</v>
          </cell>
          <cell r="E17">
            <v>81.400000000000006</v>
          </cell>
          <cell r="F17">
            <v>118.399</v>
          </cell>
          <cell r="G17" t="e">
            <v>#N/A</v>
          </cell>
          <cell r="H17" t="e">
            <v>#N/A</v>
          </cell>
          <cell r="I17">
            <v>88.100999999999999</v>
          </cell>
          <cell r="J17">
            <v>-6.7009999999999934</v>
          </cell>
          <cell r="K17">
            <v>60</v>
          </cell>
          <cell r="O17">
            <v>16.28</v>
          </cell>
          <cell r="Q17">
            <v>10.958169533169533</v>
          </cell>
          <cell r="R17">
            <v>7.2726658476658468</v>
          </cell>
          <cell r="S17">
            <v>14.059999999999999</v>
          </cell>
          <cell r="T17">
            <v>14.0602</v>
          </cell>
          <cell r="U17">
            <v>22.2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240.5</v>
          </cell>
          <cell r="D18">
            <v>558.29999999999995</v>
          </cell>
          <cell r="E18">
            <v>273.8</v>
          </cell>
          <cell r="F18">
            <v>458.8</v>
          </cell>
          <cell r="G18" t="e">
            <v>#N/A</v>
          </cell>
          <cell r="H18" t="e">
            <v>#N/A</v>
          </cell>
          <cell r="I18">
            <v>342.80599999999998</v>
          </cell>
          <cell r="J18">
            <v>-69.005999999999972</v>
          </cell>
          <cell r="K18">
            <v>60</v>
          </cell>
          <cell r="O18">
            <v>54.760000000000005</v>
          </cell>
          <cell r="P18">
            <v>90</v>
          </cell>
          <cell r="Q18">
            <v>11.117604090577062</v>
          </cell>
          <cell r="R18">
            <v>8.3783783783783772</v>
          </cell>
          <cell r="S18">
            <v>56.98</v>
          </cell>
          <cell r="T18">
            <v>56.98</v>
          </cell>
          <cell r="U18">
            <v>66.599999999999994</v>
          </cell>
          <cell r="V18">
            <v>0</v>
          </cell>
          <cell r="Y18">
            <v>90</v>
          </cell>
          <cell r="Z18">
            <v>0</v>
          </cell>
          <cell r="AA18">
            <v>24.324324324324323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55.499000000000002</v>
          </cell>
          <cell r="D19">
            <v>329.3</v>
          </cell>
          <cell r="E19">
            <v>70.3</v>
          </cell>
          <cell r="F19">
            <v>314.49900000000002</v>
          </cell>
          <cell r="G19" t="e">
            <v>#N/A</v>
          </cell>
          <cell r="H19">
            <v>180</v>
          </cell>
          <cell r="I19">
            <v>70.111999999999995</v>
          </cell>
          <cell r="J19">
            <v>0.18800000000000239</v>
          </cell>
          <cell r="K19">
            <v>0</v>
          </cell>
          <cell r="O19">
            <v>14.059999999999999</v>
          </cell>
          <cell r="Q19">
            <v>22.368349928876249</v>
          </cell>
          <cell r="R19">
            <v>22.368349928876249</v>
          </cell>
          <cell r="S19">
            <v>11.1</v>
          </cell>
          <cell r="T19">
            <v>24.420200000000001</v>
          </cell>
          <cell r="U19">
            <v>11.1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14</v>
          </cell>
          <cell r="E20">
            <v>3.5</v>
          </cell>
          <cell r="F20">
            <v>10.5</v>
          </cell>
          <cell r="G20" t="e">
            <v>#N/A</v>
          </cell>
          <cell r="H20" t="e">
            <v>#N/A</v>
          </cell>
          <cell r="I20">
            <v>5.5</v>
          </cell>
          <cell r="J20">
            <v>-2</v>
          </cell>
          <cell r="K20">
            <v>0</v>
          </cell>
          <cell r="O20">
            <v>0.7</v>
          </cell>
          <cell r="Q20">
            <v>15.000000000000002</v>
          </cell>
          <cell r="R20">
            <v>15.000000000000002</v>
          </cell>
          <cell r="S20">
            <v>3.54</v>
          </cell>
          <cell r="T20">
            <v>0.7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1226</v>
          </cell>
          <cell r="D21">
            <v>672</v>
          </cell>
          <cell r="E21">
            <v>909</v>
          </cell>
          <cell r="F21">
            <v>924</v>
          </cell>
          <cell r="G21">
            <v>0</v>
          </cell>
          <cell r="H21">
            <v>180</v>
          </cell>
          <cell r="I21">
            <v>902</v>
          </cell>
          <cell r="J21">
            <v>7</v>
          </cell>
          <cell r="K21">
            <v>720</v>
          </cell>
          <cell r="O21">
            <v>181.8</v>
          </cell>
          <cell r="P21">
            <v>360</v>
          </cell>
          <cell r="Q21">
            <v>11.023102310231023</v>
          </cell>
          <cell r="R21">
            <v>5.0825082508250823</v>
          </cell>
          <cell r="S21">
            <v>196.2</v>
          </cell>
          <cell r="T21">
            <v>140</v>
          </cell>
          <cell r="U21">
            <v>117</v>
          </cell>
          <cell r="V21">
            <v>0</v>
          </cell>
          <cell r="Y21">
            <v>360</v>
          </cell>
          <cell r="Z21" t="str">
            <v>яб</v>
          </cell>
          <cell r="AA21">
            <v>30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779</v>
          </cell>
          <cell r="D22">
            <v>2435</v>
          </cell>
          <cell r="E22">
            <v>2055</v>
          </cell>
          <cell r="F22">
            <v>1134</v>
          </cell>
          <cell r="G22" t="str">
            <v>пуд</v>
          </cell>
          <cell r="H22">
            <v>180</v>
          </cell>
          <cell r="I22">
            <v>2041</v>
          </cell>
          <cell r="J22">
            <v>14</v>
          </cell>
          <cell r="K22">
            <v>120</v>
          </cell>
          <cell r="O22">
            <v>147</v>
          </cell>
          <cell r="P22">
            <v>360</v>
          </cell>
          <cell r="Q22">
            <v>10.979591836734693</v>
          </cell>
          <cell r="R22">
            <v>7.7142857142857144</v>
          </cell>
          <cell r="S22">
            <v>145.80000000000001</v>
          </cell>
          <cell r="T22">
            <v>147</v>
          </cell>
          <cell r="U22">
            <v>102</v>
          </cell>
          <cell r="V22">
            <v>1320</v>
          </cell>
          <cell r="Y22">
            <v>360</v>
          </cell>
          <cell r="Z22" t="str">
            <v>яб</v>
          </cell>
          <cell r="AA22">
            <v>30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1080</v>
          </cell>
          <cell r="D23">
            <v>10.8</v>
          </cell>
          <cell r="E23">
            <v>255</v>
          </cell>
          <cell r="F23">
            <v>702</v>
          </cell>
          <cell r="G23" t="e">
            <v>#N/A</v>
          </cell>
          <cell r="H23" t="e">
            <v>#N/A</v>
          </cell>
          <cell r="I23">
            <v>81.811999999999998</v>
          </cell>
          <cell r="J23">
            <v>173.18799999999999</v>
          </cell>
          <cell r="K23">
            <v>180</v>
          </cell>
          <cell r="O23">
            <v>51</v>
          </cell>
          <cell r="Q23">
            <v>17.294117647058822</v>
          </cell>
          <cell r="R23">
            <v>13.764705882352942</v>
          </cell>
          <cell r="S23">
            <v>46.4</v>
          </cell>
          <cell r="T23">
            <v>42.4</v>
          </cell>
          <cell r="U23">
            <v>25.2</v>
          </cell>
          <cell r="V23">
            <v>0</v>
          </cell>
          <cell r="Y23">
            <v>0</v>
          </cell>
          <cell r="Z23" t="str">
            <v>паша 900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48.1</v>
          </cell>
          <cell r="D24">
            <v>11.1</v>
          </cell>
          <cell r="E24">
            <v>51.8</v>
          </cell>
          <cell r="F24">
            <v>7.4</v>
          </cell>
          <cell r="G24" t="e">
            <v>#N/A</v>
          </cell>
          <cell r="H24" t="e">
            <v>#N/A</v>
          </cell>
          <cell r="I24">
            <v>106.30200000000001</v>
          </cell>
          <cell r="J24">
            <v>-54.50200000000001</v>
          </cell>
          <cell r="K24">
            <v>200</v>
          </cell>
          <cell r="O24">
            <v>10.36</v>
          </cell>
          <cell r="Q24">
            <v>20.019305019305023</v>
          </cell>
          <cell r="R24">
            <v>0.71428571428571441</v>
          </cell>
          <cell r="S24">
            <v>68.08</v>
          </cell>
          <cell r="T24">
            <v>34.04</v>
          </cell>
          <cell r="U24">
            <v>0</v>
          </cell>
          <cell r="V24">
            <v>0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2780</v>
          </cell>
          <cell r="D25">
            <v>2027</v>
          </cell>
          <cell r="E25">
            <v>2608</v>
          </cell>
          <cell r="F25">
            <v>2115</v>
          </cell>
          <cell r="G25" t="str">
            <v>пуд</v>
          </cell>
          <cell r="H25">
            <v>180</v>
          </cell>
          <cell r="I25">
            <v>2456</v>
          </cell>
          <cell r="J25">
            <v>152</v>
          </cell>
          <cell r="K25">
            <v>2100</v>
          </cell>
          <cell r="O25">
            <v>521.6</v>
          </cell>
          <cell r="P25">
            <v>1500</v>
          </cell>
          <cell r="Q25">
            <v>10.956671779141104</v>
          </cell>
          <cell r="R25">
            <v>4.054831288343558</v>
          </cell>
          <cell r="S25">
            <v>486</v>
          </cell>
          <cell r="T25">
            <v>387.2</v>
          </cell>
          <cell r="U25">
            <v>305</v>
          </cell>
          <cell r="V25">
            <v>0</v>
          </cell>
          <cell r="Y25">
            <v>1500</v>
          </cell>
          <cell r="Z25">
            <v>0</v>
          </cell>
          <cell r="AA25">
            <v>125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1818</v>
          </cell>
          <cell r="D26">
            <v>2579</v>
          </cell>
          <cell r="E26">
            <v>2100</v>
          </cell>
          <cell r="F26">
            <v>2193</v>
          </cell>
          <cell r="G26" t="str">
            <v>яб</v>
          </cell>
          <cell r="H26">
            <v>180</v>
          </cell>
          <cell r="I26">
            <v>2177</v>
          </cell>
          <cell r="J26">
            <v>-77</v>
          </cell>
          <cell r="K26">
            <v>1500</v>
          </cell>
          <cell r="O26">
            <v>420</v>
          </cell>
          <cell r="P26">
            <v>900</v>
          </cell>
          <cell r="Q26">
            <v>10.935714285714285</v>
          </cell>
          <cell r="R26">
            <v>5.2214285714285715</v>
          </cell>
          <cell r="S26">
            <v>374</v>
          </cell>
          <cell r="T26">
            <v>350</v>
          </cell>
          <cell r="U26">
            <v>220</v>
          </cell>
          <cell r="V26">
            <v>0</v>
          </cell>
          <cell r="Y26">
            <v>900</v>
          </cell>
          <cell r="Z26">
            <v>0</v>
          </cell>
          <cell r="AA26">
            <v>150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2322</v>
          </cell>
          <cell r="D27">
            <v>1832</v>
          </cell>
          <cell r="E27">
            <v>2225</v>
          </cell>
          <cell r="F27">
            <v>1792</v>
          </cell>
          <cell r="G27">
            <v>0</v>
          </cell>
          <cell r="H27">
            <v>180</v>
          </cell>
          <cell r="I27">
            <v>2140</v>
          </cell>
          <cell r="J27">
            <v>85</v>
          </cell>
          <cell r="K27">
            <v>2100</v>
          </cell>
          <cell r="O27">
            <v>445</v>
          </cell>
          <cell r="P27">
            <v>960</v>
          </cell>
          <cell r="Q27">
            <v>10.903370786516854</v>
          </cell>
          <cell r="R27">
            <v>4.0269662921348317</v>
          </cell>
          <cell r="S27">
            <v>411.2</v>
          </cell>
          <cell r="T27">
            <v>326.60000000000002</v>
          </cell>
          <cell r="U27">
            <v>255</v>
          </cell>
          <cell r="V27">
            <v>0</v>
          </cell>
          <cell r="Y27">
            <v>960</v>
          </cell>
          <cell r="Z27">
            <v>0</v>
          </cell>
          <cell r="AA27">
            <v>80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6</v>
          </cell>
          <cell r="D28">
            <v>654</v>
          </cell>
          <cell r="E28">
            <v>258</v>
          </cell>
          <cell r="F28">
            <v>402</v>
          </cell>
          <cell r="G28">
            <v>0</v>
          </cell>
          <cell r="H28">
            <v>180</v>
          </cell>
          <cell r="I28">
            <v>431</v>
          </cell>
          <cell r="J28">
            <v>-173</v>
          </cell>
          <cell r="K28">
            <v>200</v>
          </cell>
          <cell r="O28">
            <v>51.6</v>
          </cell>
          <cell r="Q28">
            <v>11.666666666666666</v>
          </cell>
          <cell r="R28">
            <v>7.7906976744186043</v>
          </cell>
          <cell r="S28">
            <v>67.2</v>
          </cell>
          <cell r="T28">
            <v>51.6</v>
          </cell>
          <cell r="U28">
            <v>42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677</v>
          </cell>
          <cell r="D29">
            <v>711</v>
          </cell>
          <cell r="E29">
            <v>613</v>
          </cell>
          <cell r="F29">
            <v>745</v>
          </cell>
          <cell r="G29" t="str">
            <v>яб</v>
          </cell>
          <cell r="H29">
            <v>180</v>
          </cell>
          <cell r="I29">
            <v>624</v>
          </cell>
          <cell r="J29">
            <v>-11</v>
          </cell>
          <cell r="K29">
            <v>400</v>
          </cell>
          <cell r="O29">
            <v>122.6</v>
          </cell>
          <cell r="P29">
            <v>200</v>
          </cell>
          <cell r="Q29">
            <v>10.970636215334421</v>
          </cell>
          <cell r="R29">
            <v>6.076672104404568</v>
          </cell>
          <cell r="S29">
            <v>128.19999999999999</v>
          </cell>
          <cell r="T29">
            <v>106.8</v>
          </cell>
          <cell r="U29">
            <v>24</v>
          </cell>
          <cell r="V29">
            <v>0</v>
          </cell>
          <cell r="Y29">
            <v>200</v>
          </cell>
          <cell r="Z29" t="str">
            <v>яб</v>
          </cell>
          <cell r="AA29">
            <v>25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131</v>
          </cell>
          <cell r="D30">
            <v>175</v>
          </cell>
          <cell r="E30">
            <v>148</v>
          </cell>
          <cell r="F30">
            <v>144</v>
          </cell>
          <cell r="G30" t="e">
            <v>#N/A</v>
          </cell>
          <cell r="H30" t="e">
            <v>#N/A</v>
          </cell>
          <cell r="I30">
            <v>162</v>
          </cell>
          <cell r="J30">
            <v>-14</v>
          </cell>
          <cell r="K30">
            <v>80</v>
          </cell>
          <cell r="O30">
            <v>29.6</v>
          </cell>
          <cell r="P30">
            <v>80</v>
          </cell>
          <cell r="Q30">
            <v>10.27027027027027</v>
          </cell>
          <cell r="R30">
            <v>4.8648648648648649</v>
          </cell>
          <cell r="S30">
            <v>20.399999999999999</v>
          </cell>
          <cell r="T30">
            <v>19.600000000000001</v>
          </cell>
          <cell r="U30">
            <v>44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1089</v>
          </cell>
          <cell r="D31">
            <v>137</v>
          </cell>
          <cell r="E31">
            <v>769</v>
          </cell>
          <cell r="F31">
            <v>410</v>
          </cell>
          <cell r="G31" t="e">
            <v>#N/A</v>
          </cell>
          <cell r="H31" t="e">
            <v>#N/A</v>
          </cell>
          <cell r="I31">
            <v>798</v>
          </cell>
          <cell r="J31">
            <v>-29</v>
          </cell>
          <cell r="K31">
            <v>920</v>
          </cell>
          <cell r="O31">
            <v>153.80000000000001</v>
          </cell>
          <cell r="P31">
            <v>360</v>
          </cell>
          <cell r="Q31">
            <v>10.988296488946682</v>
          </cell>
          <cell r="R31">
            <v>2.6657997399219764</v>
          </cell>
          <cell r="S31">
            <v>164.4</v>
          </cell>
          <cell r="T31">
            <v>97.4</v>
          </cell>
          <cell r="U31">
            <v>78</v>
          </cell>
          <cell r="V31">
            <v>0</v>
          </cell>
          <cell r="Y31">
            <v>360</v>
          </cell>
          <cell r="Z31" t="e">
            <v>#N/A</v>
          </cell>
          <cell r="AA31">
            <v>45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D32">
            <v>161</v>
          </cell>
          <cell r="E32">
            <v>60</v>
          </cell>
          <cell r="F32">
            <v>100</v>
          </cell>
          <cell r="G32" t="e">
            <v>#N/A</v>
          </cell>
          <cell r="H32" t="e">
            <v>#N/A</v>
          </cell>
          <cell r="I32">
            <v>62</v>
          </cell>
          <cell r="J32">
            <v>-2</v>
          </cell>
          <cell r="K32">
            <v>80</v>
          </cell>
          <cell r="O32">
            <v>12</v>
          </cell>
          <cell r="P32">
            <v>80</v>
          </cell>
          <cell r="Q32">
            <v>21.666666666666668</v>
          </cell>
          <cell r="R32">
            <v>8.3333333333333339</v>
          </cell>
          <cell r="S32">
            <v>9.6</v>
          </cell>
          <cell r="T32">
            <v>0</v>
          </cell>
          <cell r="U32">
            <v>36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449</v>
          </cell>
          <cell r="D33">
            <v>1103</v>
          </cell>
          <cell r="E33">
            <v>1109</v>
          </cell>
          <cell r="F33">
            <v>411</v>
          </cell>
          <cell r="G33" t="e">
            <v>#N/A</v>
          </cell>
          <cell r="H33">
            <v>150</v>
          </cell>
          <cell r="I33">
            <v>1136</v>
          </cell>
          <cell r="J33">
            <v>-27</v>
          </cell>
          <cell r="K33">
            <v>200</v>
          </cell>
          <cell r="O33">
            <v>74.599999999999994</v>
          </cell>
          <cell r="P33">
            <v>200</v>
          </cell>
          <cell r="Q33">
            <v>10.871313672922254</v>
          </cell>
          <cell r="R33">
            <v>5.5093833780160866</v>
          </cell>
          <cell r="S33">
            <v>80</v>
          </cell>
          <cell r="T33">
            <v>62</v>
          </cell>
          <cell r="U33">
            <v>101</v>
          </cell>
          <cell r="V33">
            <v>736</v>
          </cell>
          <cell r="Y33">
            <v>200</v>
          </cell>
          <cell r="Z33">
            <v>0</v>
          </cell>
          <cell r="AA33">
            <v>25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1608</v>
          </cell>
          <cell r="D34">
            <v>1263</v>
          </cell>
          <cell r="E34">
            <v>1442</v>
          </cell>
          <cell r="F34">
            <v>1290</v>
          </cell>
          <cell r="G34" t="e">
            <v>#N/A</v>
          </cell>
          <cell r="H34" t="e">
            <v>#N/A</v>
          </cell>
          <cell r="I34">
            <v>1470</v>
          </cell>
          <cell r="J34">
            <v>-28</v>
          </cell>
          <cell r="K34">
            <v>1480</v>
          </cell>
          <cell r="O34">
            <v>288.39999999999998</v>
          </cell>
          <cell r="P34">
            <v>400</v>
          </cell>
          <cell r="Q34">
            <v>10.991678224687934</v>
          </cell>
          <cell r="R34">
            <v>4.4729542302357839</v>
          </cell>
          <cell r="S34">
            <v>262.60000000000002</v>
          </cell>
          <cell r="T34">
            <v>228.6</v>
          </cell>
          <cell r="U34">
            <v>100</v>
          </cell>
          <cell r="V34">
            <v>0</v>
          </cell>
          <cell r="Y34">
            <v>400</v>
          </cell>
          <cell r="Z34" t="str">
            <v>яб</v>
          </cell>
          <cell r="AA34">
            <v>25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353</v>
          </cell>
          <cell r="D35">
            <v>166</v>
          </cell>
          <cell r="E35">
            <v>241</v>
          </cell>
          <cell r="F35">
            <v>239</v>
          </cell>
          <cell r="G35" t="e">
            <v>#N/A</v>
          </cell>
          <cell r="H35" t="e">
            <v>#N/A</v>
          </cell>
          <cell r="I35">
            <v>278</v>
          </cell>
          <cell r="J35">
            <v>-37</v>
          </cell>
          <cell r="K35">
            <v>200</v>
          </cell>
          <cell r="O35">
            <v>48.2</v>
          </cell>
          <cell r="P35">
            <v>80</v>
          </cell>
          <cell r="Q35">
            <v>10.767634854771783</v>
          </cell>
          <cell r="R35">
            <v>4.9585062240663902</v>
          </cell>
          <cell r="S35">
            <v>57.8</v>
          </cell>
          <cell r="T35">
            <v>37.6</v>
          </cell>
          <cell r="U35">
            <v>59</v>
          </cell>
          <cell r="V35">
            <v>0</v>
          </cell>
          <cell r="Y35">
            <v>80</v>
          </cell>
          <cell r="Z35">
            <v>0</v>
          </cell>
          <cell r="AA35">
            <v>10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1300</v>
          </cell>
          <cell r="D36">
            <v>988</v>
          </cell>
          <cell r="E36">
            <v>1136</v>
          </cell>
          <cell r="F36">
            <v>1083</v>
          </cell>
          <cell r="G36" t="str">
            <v>пуд</v>
          </cell>
          <cell r="H36">
            <v>150</v>
          </cell>
          <cell r="I36">
            <v>1179</v>
          </cell>
          <cell r="J36">
            <v>-43</v>
          </cell>
          <cell r="K36">
            <v>600</v>
          </cell>
          <cell r="O36">
            <v>227.2</v>
          </cell>
          <cell r="P36">
            <v>800</v>
          </cell>
          <cell r="Q36">
            <v>10.928697183098592</v>
          </cell>
          <cell r="R36">
            <v>4.766725352112676</v>
          </cell>
          <cell r="S36">
            <v>235.8</v>
          </cell>
          <cell r="T36">
            <v>176.6</v>
          </cell>
          <cell r="U36">
            <v>342</v>
          </cell>
          <cell r="V36">
            <v>0</v>
          </cell>
          <cell r="Y36">
            <v>800</v>
          </cell>
          <cell r="Z36" t="str">
            <v>пуд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974</v>
          </cell>
          <cell r="D37">
            <v>802</v>
          </cell>
          <cell r="E37">
            <v>1122</v>
          </cell>
          <cell r="F37">
            <v>602</v>
          </cell>
          <cell r="G37">
            <v>0</v>
          </cell>
          <cell r="H37">
            <v>150</v>
          </cell>
          <cell r="I37">
            <v>1157</v>
          </cell>
          <cell r="J37">
            <v>-35</v>
          </cell>
          <cell r="K37">
            <v>800</v>
          </cell>
          <cell r="O37">
            <v>224.4</v>
          </cell>
          <cell r="P37">
            <v>960</v>
          </cell>
          <cell r="Q37">
            <v>10.52584670231729</v>
          </cell>
          <cell r="R37">
            <v>2.6827094474153297</v>
          </cell>
          <cell r="S37">
            <v>181.2</v>
          </cell>
          <cell r="T37">
            <v>146.4</v>
          </cell>
          <cell r="U37">
            <v>383</v>
          </cell>
          <cell r="V37">
            <v>0</v>
          </cell>
          <cell r="Y37">
            <v>960</v>
          </cell>
          <cell r="Z37">
            <v>0</v>
          </cell>
          <cell r="AA37">
            <v>60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1595</v>
          </cell>
          <cell r="D38">
            <v>2105</v>
          </cell>
          <cell r="E38">
            <v>1610</v>
          </cell>
          <cell r="F38">
            <v>2000</v>
          </cell>
          <cell r="G38">
            <v>0</v>
          </cell>
          <cell r="H38">
            <v>150</v>
          </cell>
          <cell r="I38">
            <v>1705.001</v>
          </cell>
          <cell r="J38">
            <v>-95.000999999999976</v>
          </cell>
          <cell r="K38">
            <v>500</v>
          </cell>
          <cell r="O38">
            <v>322</v>
          </cell>
          <cell r="P38">
            <v>1000</v>
          </cell>
          <cell r="Q38">
            <v>10.869565217391305</v>
          </cell>
          <cell r="R38">
            <v>6.2111801242236027</v>
          </cell>
          <cell r="S38">
            <v>329</v>
          </cell>
          <cell r="T38">
            <v>297</v>
          </cell>
          <cell r="U38">
            <v>420</v>
          </cell>
          <cell r="V38">
            <v>0</v>
          </cell>
          <cell r="Y38">
            <v>1000</v>
          </cell>
          <cell r="Z38">
            <v>0</v>
          </cell>
          <cell r="AA38">
            <v>200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3095</v>
          </cell>
          <cell r="D39">
            <v>3225</v>
          </cell>
          <cell r="E39">
            <v>2907</v>
          </cell>
          <cell r="F39">
            <v>3225</v>
          </cell>
          <cell r="G39" t="str">
            <v>пуд,яб</v>
          </cell>
          <cell r="H39">
            <v>150</v>
          </cell>
          <cell r="I39">
            <v>3032</v>
          </cell>
          <cell r="J39">
            <v>-125</v>
          </cell>
          <cell r="K39">
            <v>2000</v>
          </cell>
          <cell r="O39">
            <v>581.4</v>
          </cell>
          <cell r="P39">
            <v>1080</v>
          </cell>
          <cell r="Q39">
            <v>10.844513243894049</v>
          </cell>
          <cell r="R39">
            <v>5.5469556243550056</v>
          </cell>
          <cell r="S39">
            <v>604.79999999999995</v>
          </cell>
          <cell r="T39">
            <v>515.79999999999995</v>
          </cell>
          <cell r="U39">
            <v>356</v>
          </cell>
          <cell r="V39">
            <v>0</v>
          </cell>
          <cell r="Y39">
            <v>1080</v>
          </cell>
          <cell r="Z39">
            <v>0</v>
          </cell>
          <cell r="AA39">
            <v>135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1067</v>
          </cell>
          <cell r="D40">
            <v>1056</v>
          </cell>
          <cell r="E40">
            <v>1142</v>
          </cell>
          <cell r="F40">
            <v>912</v>
          </cell>
          <cell r="G40">
            <v>0</v>
          </cell>
          <cell r="H40">
            <v>150</v>
          </cell>
          <cell r="I40">
            <v>1181</v>
          </cell>
          <cell r="J40">
            <v>-39</v>
          </cell>
          <cell r="K40">
            <v>640</v>
          </cell>
          <cell r="O40">
            <v>228.4</v>
          </cell>
          <cell r="P40">
            <v>960</v>
          </cell>
          <cell r="Q40">
            <v>10.998248686514886</v>
          </cell>
          <cell r="R40">
            <v>3.9929947460595447</v>
          </cell>
          <cell r="S40">
            <v>209.6</v>
          </cell>
          <cell r="T40">
            <v>172.4</v>
          </cell>
          <cell r="U40">
            <v>361</v>
          </cell>
          <cell r="V40">
            <v>0</v>
          </cell>
          <cell r="Y40">
            <v>960</v>
          </cell>
          <cell r="Z40">
            <v>0</v>
          </cell>
          <cell r="AA40">
            <v>60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40</v>
          </cell>
          <cell r="E41">
            <v>5</v>
          </cell>
          <cell r="F41">
            <v>35</v>
          </cell>
          <cell r="G41" t="e">
            <v>#N/A</v>
          </cell>
          <cell r="H41" t="e">
            <v>#N/A</v>
          </cell>
          <cell r="I41">
            <v>5</v>
          </cell>
          <cell r="J41">
            <v>0</v>
          </cell>
          <cell r="K41">
            <v>0</v>
          </cell>
          <cell r="O41">
            <v>1</v>
          </cell>
          <cell r="Q41">
            <v>35</v>
          </cell>
          <cell r="R41">
            <v>35</v>
          </cell>
          <cell r="S41">
            <v>1</v>
          </cell>
          <cell r="T41">
            <v>3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71</v>
          </cell>
          <cell r="D42">
            <v>7</v>
          </cell>
          <cell r="E42">
            <v>16</v>
          </cell>
          <cell r="F42">
            <v>57</v>
          </cell>
          <cell r="G42" t="e">
            <v>#N/A</v>
          </cell>
          <cell r="H42" t="e">
            <v>#N/A</v>
          </cell>
          <cell r="I42">
            <v>21</v>
          </cell>
          <cell r="J42">
            <v>-5</v>
          </cell>
          <cell r="K42">
            <v>0</v>
          </cell>
          <cell r="O42">
            <v>3.2</v>
          </cell>
          <cell r="Q42">
            <v>17.8125</v>
          </cell>
          <cell r="R42">
            <v>17.8125</v>
          </cell>
          <cell r="S42">
            <v>5</v>
          </cell>
          <cell r="T42">
            <v>2.2000000000000002</v>
          </cell>
          <cell r="U42">
            <v>5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1400</v>
          </cell>
          <cell r="D43">
            <v>1719</v>
          </cell>
          <cell r="E43">
            <v>1993</v>
          </cell>
          <cell r="F43">
            <v>998</v>
          </cell>
          <cell r="G43" t="e">
            <v>#N/A</v>
          </cell>
          <cell r="H43" t="e">
            <v>#N/A</v>
          </cell>
          <cell r="I43">
            <v>2011</v>
          </cell>
          <cell r="J43">
            <v>-18</v>
          </cell>
          <cell r="K43">
            <v>2100</v>
          </cell>
          <cell r="O43">
            <v>398.6</v>
          </cell>
          <cell r="P43">
            <v>1200</v>
          </cell>
          <cell r="Q43">
            <v>10.782739588559959</v>
          </cell>
          <cell r="R43">
            <v>2.5037631710988459</v>
          </cell>
          <cell r="S43">
            <v>271.8</v>
          </cell>
          <cell r="T43">
            <v>238</v>
          </cell>
          <cell r="U43">
            <v>353</v>
          </cell>
          <cell r="V43">
            <v>0</v>
          </cell>
          <cell r="Y43">
            <v>1200</v>
          </cell>
          <cell r="Z43">
            <v>0</v>
          </cell>
          <cell r="AA43">
            <v>150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1202</v>
          </cell>
          <cell r="D44">
            <v>146</v>
          </cell>
          <cell r="E44">
            <v>634</v>
          </cell>
          <cell r="F44">
            <v>501</v>
          </cell>
          <cell r="G44">
            <v>0</v>
          </cell>
          <cell r="H44">
            <v>180</v>
          </cell>
          <cell r="I44">
            <v>312</v>
          </cell>
          <cell r="J44">
            <v>322</v>
          </cell>
          <cell r="K44">
            <v>400</v>
          </cell>
          <cell r="O44">
            <v>126.8</v>
          </cell>
          <cell r="P44">
            <v>480</v>
          </cell>
          <cell r="Q44">
            <v>10.891167192429023</v>
          </cell>
          <cell r="R44">
            <v>3.9511041009463725</v>
          </cell>
          <cell r="S44">
            <v>147.4</v>
          </cell>
          <cell r="T44">
            <v>91.6</v>
          </cell>
          <cell r="U44">
            <v>118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22</v>
          </cell>
          <cell r="D45">
            <v>3</v>
          </cell>
          <cell r="E45">
            <v>19</v>
          </cell>
          <cell r="F45">
            <v>4</v>
          </cell>
          <cell r="G45" t="str">
            <v>вывод</v>
          </cell>
          <cell r="H45" t="e">
            <v>#N/A</v>
          </cell>
          <cell r="I45">
            <v>21</v>
          </cell>
          <cell r="J45">
            <v>-2</v>
          </cell>
          <cell r="K45">
            <v>0</v>
          </cell>
          <cell r="O45">
            <v>3.8</v>
          </cell>
          <cell r="Q45">
            <v>1.0526315789473684</v>
          </cell>
          <cell r="R45">
            <v>1.0526315789473684</v>
          </cell>
          <cell r="S45">
            <v>1</v>
          </cell>
          <cell r="T45">
            <v>3.6</v>
          </cell>
          <cell r="U45">
            <v>9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96</v>
          </cell>
          <cell r="D46">
            <v>4</v>
          </cell>
          <cell r="E46">
            <v>21</v>
          </cell>
          <cell r="F46">
            <v>76</v>
          </cell>
          <cell r="G46" t="e">
            <v>#N/A</v>
          </cell>
          <cell r="H46" t="e">
            <v>#N/A</v>
          </cell>
          <cell r="I46">
            <v>24</v>
          </cell>
          <cell r="J46">
            <v>-3</v>
          </cell>
          <cell r="K46">
            <v>0</v>
          </cell>
          <cell r="O46">
            <v>4.2</v>
          </cell>
          <cell r="Q46">
            <v>18.095238095238095</v>
          </cell>
          <cell r="R46">
            <v>18.095238095238095</v>
          </cell>
          <cell r="S46">
            <v>8.4</v>
          </cell>
          <cell r="T46">
            <v>4</v>
          </cell>
          <cell r="U46">
            <v>9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670</v>
          </cell>
          <cell r="D47">
            <v>585</v>
          </cell>
          <cell r="E47">
            <v>625</v>
          </cell>
          <cell r="F47">
            <v>585</v>
          </cell>
          <cell r="G47" t="e">
            <v>#N/A</v>
          </cell>
          <cell r="H47" t="e">
            <v>#N/A</v>
          </cell>
          <cell r="I47">
            <v>670.01</v>
          </cell>
          <cell r="J47">
            <v>-45.009999999999991</v>
          </cell>
          <cell r="K47">
            <v>350</v>
          </cell>
          <cell r="O47">
            <v>125</v>
          </cell>
          <cell r="P47">
            <v>400</v>
          </cell>
          <cell r="Q47">
            <v>10.68</v>
          </cell>
          <cell r="R47">
            <v>4.68</v>
          </cell>
          <cell r="S47">
            <v>116</v>
          </cell>
          <cell r="T47">
            <v>100</v>
          </cell>
          <cell r="U47">
            <v>120</v>
          </cell>
          <cell r="V47">
            <v>0</v>
          </cell>
          <cell r="Y47">
            <v>400</v>
          </cell>
          <cell r="Z47" t="e">
            <v>#N/A</v>
          </cell>
          <cell r="AA47">
            <v>80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1054</v>
          </cell>
          <cell r="D48">
            <v>571</v>
          </cell>
          <cell r="E48">
            <v>832</v>
          </cell>
          <cell r="F48">
            <v>762</v>
          </cell>
          <cell r="G48" t="str">
            <v>зав</v>
          </cell>
          <cell r="H48">
            <v>120</v>
          </cell>
          <cell r="I48">
            <v>863</v>
          </cell>
          <cell r="J48">
            <v>-31</v>
          </cell>
          <cell r="K48">
            <v>400</v>
          </cell>
          <cell r="O48">
            <v>166.4</v>
          </cell>
          <cell r="P48">
            <v>640</v>
          </cell>
          <cell r="Q48">
            <v>10.829326923076923</v>
          </cell>
          <cell r="R48">
            <v>4.5793269230769234</v>
          </cell>
          <cell r="S48">
            <v>180.2</v>
          </cell>
          <cell r="T48">
            <v>132.6</v>
          </cell>
          <cell r="U48">
            <v>233</v>
          </cell>
          <cell r="V48">
            <v>0</v>
          </cell>
          <cell r="Y48">
            <v>640</v>
          </cell>
          <cell r="Z48">
            <v>0</v>
          </cell>
          <cell r="AA48">
            <v>128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1326</v>
          </cell>
          <cell r="D49">
            <v>1211</v>
          </cell>
          <cell r="E49">
            <v>954</v>
          </cell>
          <cell r="F49">
            <v>1501</v>
          </cell>
          <cell r="G49" t="str">
            <v>зав</v>
          </cell>
          <cell r="H49">
            <v>180</v>
          </cell>
          <cell r="I49">
            <v>1001</v>
          </cell>
          <cell r="J49">
            <v>-47</v>
          </cell>
          <cell r="K49">
            <v>360</v>
          </cell>
          <cell r="O49">
            <v>190.8</v>
          </cell>
          <cell r="P49">
            <v>200</v>
          </cell>
          <cell r="Q49">
            <v>10.80188679245283</v>
          </cell>
          <cell r="R49">
            <v>7.8668763102725361</v>
          </cell>
          <cell r="S49">
            <v>231</v>
          </cell>
          <cell r="T49">
            <v>204.2</v>
          </cell>
          <cell r="U49">
            <v>29</v>
          </cell>
          <cell r="V49">
            <v>0</v>
          </cell>
          <cell r="Y49">
            <v>200</v>
          </cell>
          <cell r="Z49" t="str">
            <v>яб</v>
          </cell>
          <cell r="AA49">
            <v>25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226</v>
          </cell>
          <cell r="D50">
            <v>284</v>
          </cell>
          <cell r="E50">
            <v>203.5</v>
          </cell>
          <cell r="F50">
            <v>303</v>
          </cell>
          <cell r="G50" t="e">
            <v>#N/A</v>
          </cell>
          <cell r="H50" t="e">
            <v>#N/A</v>
          </cell>
          <cell r="I50">
            <v>198.303</v>
          </cell>
          <cell r="J50">
            <v>5.1970000000000027</v>
          </cell>
          <cell r="K50">
            <v>100</v>
          </cell>
          <cell r="O50">
            <v>40.700000000000003</v>
          </cell>
          <cell r="P50">
            <v>50</v>
          </cell>
          <cell r="Q50">
            <v>11.130221130221129</v>
          </cell>
          <cell r="R50">
            <v>7.444717444717444</v>
          </cell>
          <cell r="S50">
            <v>45</v>
          </cell>
          <cell r="T50">
            <v>40.6</v>
          </cell>
          <cell r="U50">
            <v>27.5</v>
          </cell>
          <cell r="V50">
            <v>0</v>
          </cell>
          <cell r="Y50">
            <v>50</v>
          </cell>
          <cell r="Z50" t="e">
            <v>#N/A</v>
          </cell>
          <cell r="AA50">
            <v>9.0909090909090917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76</v>
          </cell>
          <cell r="E51">
            <v>0</v>
          </cell>
          <cell r="F51">
            <v>76</v>
          </cell>
          <cell r="G51" t="e">
            <v>#N/A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0.2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69</v>
          </cell>
          <cell r="E52">
            <v>5</v>
          </cell>
          <cell r="F52">
            <v>64</v>
          </cell>
          <cell r="G52" t="e">
            <v>#N/A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64</v>
          </cell>
          <cell r="R52">
            <v>64</v>
          </cell>
          <cell r="S52">
            <v>0.2</v>
          </cell>
          <cell r="T52">
            <v>0.2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E53">
            <v>0</v>
          </cell>
          <cell r="G53" t="e">
            <v>#N/A</v>
          </cell>
          <cell r="H53" t="e">
            <v>#N/A</v>
          </cell>
          <cell r="I53">
            <v>0</v>
          </cell>
          <cell r="J53">
            <v>0</v>
          </cell>
          <cell r="K53">
            <v>100</v>
          </cell>
          <cell r="O53">
            <v>0</v>
          </cell>
          <cell r="P53">
            <v>60</v>
          </cell>
          <cell r="Q53" t="e">
            <v>#DIV/0!</v>
          </cell>
          <cell r="R53" t="e">
            <v>#DIV/0!</v>
          </cell>
          <cell r="S53">
            <v>0</v>
          </cell>
          <cell r="T53">
            <v>0.6</v>
          </cell>
          <cell r="U53">
            <v>0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84.5</v>
          </cell>
          <cell r="D54">
            <v>85</v>
          </cell>
          <cell r="E54">
            <v>105</v>
          </cell>
          <cell r="F54">
            <v>64.5</v>
          </cell>
          <cell r="G54" t="e">
            <v>#N/A</v>
          </cell>
          <cell r="H54" t="e">
            <v>#N/A</v>
          </cell>
          <cell r="I54">
            <v>105</v>
          </cell>
          <cell r="J54">
            <v>0</v>
          </cell>
          <cell r="K54">
            <v>120</v>
          </cell>
          <cell r="O54">
            <v>21</v>
          </cell>
          <cell r="P54">
            <v>50</v>
          </cell>
          <cell r="Q54">
            <v>11.166666666666666</v>
          </cell>
          <cell r="R54">
            <v>3.0714285714285716</v>
          </cell>
          <cell r="S54">
            <v>17</v>
          </cell>
          <cell r="T54">
            <v>14.1</v>
          </cell>
          <cell r="U54">
            <v>10</v>
          </cell>
          <cell r="V54">
            <v>0</v>
          </cell>
          <cell r="Y54">
            <v>50</v>
          </cell>
          <cell r="Z54" t="e">
            <v>#N/A</v>
          </cell>
          <cell r="AA54">
            <v>10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1834</v>
          </cell>
          <cell r="D55">
            <v>2676</v>
          </cell>
          <cell r="E55">
            <v>2645</v>
          </cell>
          <cell r="F55">
            <v>1778</v>
          </cell>
          <cell r="G55" t="str">
            <v>пуд,яб</v>
          </cell>
          <cell r="H55">
            <v>180</v>
          </cell>
          <cell r="I55">
            <v>2701</v>
          </cell>
          <cell r="J55">
            <v>-56</v>
          </cell>
          <cell r="K55">
            <v>960</v>
          </cell>
          <cell r="O55">
            <v>303.39999999999998</v>
          </cell>
          <cell r="P55">
            <v>600</v>
          </cell>
          <cell r="Q55">
            <v>11.001977587343442</v>
          </cell>
          <cell r="R55">
            <v>5.8602504943968361</v>
          </cell>
          <cell r="S55">
            <v>326.8</v>
          </cell>
          <cell r="T55">
            <v>277.60000000000002</v>
          </cell>
          <cell r="U55">
            <v>123</v>
          </cell>
          <cell r="V55">
            <v>1128</v>
          </cell>
          <cell r="Y55">
            <v>600</v>
          </cell>
          <cell r="Z55" t="str">
            <v>яб</v>
          </cell>
          <cell r="AA55">
            <v>50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6</v>
          </cell>
          <cell r="D56">
            <v>4</v>
          </cell>
          <cell r="E56">
            <v>0</v>
          </cell>
          <cell r="F56">
            <v>6</v>
          </cell>
          <cell r="G56">
            <v>0</v>
          </cell>
          <cell r="H56">
            <v>180</v>
          </cell>
          <cell r="I56">
            <v>91</v>
          </cell>
          <cell r="J56">
            <v>-91</v>
          </cell>
          <cell r="K56">
            <v>0</v>
          </cell>
          <cell r="O56">
            <v>0</v>
          </cell>
          <cell r="Q56" t="e">
            <v>#DIV/0!</v>
          </cell>
          <cell r="R56" t="e">
            <v>#DIV/0!</v>
          </cell>
          <cell r="S56">
            <v>2.4</v>
          </cell>
          <cell r="T56">
            <v>11.2</v>
          </cell>
          <cell r="U56">
            <v>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163</v>
          </cell>
          <cell r="D57">
            <v>74</v>
          </cell>
          <cell r="E57">
            <v>138</v>
          </cell>
          <cell r="F57">
            <v>87</v>
          </cell>
          <cell r="G57">
            <v>0</v>
          </cell>
          <cell r="H57">
            <v>180</v>
          </cell>
          <cell r="I57">
            <v>167</v>
          </cell>
          <cell r="J57">
            <v>-29</v>
          </cell>
          <cell r="K57">
            <v>180</v>
          </cell>
          <cell r="O57">
            <v>27.6</v>
          </cell>
          <cell r="P57">
            <v>60</v>
          </cell>
          <cell r="Q57">
            <v>11.847826086956522</v>
          </cell>
          <cell r="R57">
            <v>3.152173913043478</v>
          </cell>
          <cell r="S57">
            <v>27.4</v>
          </cell>
          <cell r="T57">
            <v>20</v>
          </cell>
          <cell r="U57">
            <v>16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-3.6</v>
          </cell>
          <cell r="D58">
            <v>54</v>
          </cell>
          <cell r="E58">
            <v>0</v>
          </cell>
          <cell r="F58">
            <v>48.6</v>
          </cell>
          <cell r="G58" t="e">
            <v>#N/A</v>
          </cell>
          <cell r="H58" t="e">
            <v>#N/A</v>
          </cell>
          <cell r="I58">
            <v>1.8</v>
          </cell>
          <cell r="J58">
            <v>-1.8</v>
          </cell>
          <cell r="K58">
            <v>30</v>
          </cell>
          <cell r="O58">
            <v>0</v>
          </cell>
          <cell r="Q58" t="e">
            <v>#DIV/0!</v>
          </cell>
          <cell r="R58" t="e">
            <v>#DIV/0!</v>
          </cell>
          <cell r="S58">
            <v>3.96</v>
          </cell>
          <cell r="T58">
            <v>0.72</v>
          </cell>
          <cell r="U58">
            <v>0</v>
          </cell>
          <cell r="V58">
            <v>0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215</v>
          </cell>
          <cell r="D59">
            <v>8</v>
          </cell>
          <cell r="E59">
            <v>202</v>
          </cell>
          <cell r="F59">
            <v>15</v>
          </cell>
          <cell r="G59" t="e">
            <v>#N/A</v>
          </cell>
          <cell r="H59">
            <v>365</v>
          </cell>
          <cell r="I59">
            <v>201</v>
          </cell>
          <cell r="J59">
            <v>1</v>
          </cell>
          <cell r="K59">
            <v>360</v>
          </cell>
          <cell r="O59">
            <v>40.4</v>
          </cell>
          <cell r="P59">
            <v>90</v>
          </cell>
          <cell r="Q59">
            <v>11.509900990099011</v>
          </cell>
          <cell r="R59">
            <v>0.37128712871287128</v>
          </cell>
          <cell r="S59">
            <v>34.200000000000003</v>
          </cell>
          <cell r="T59">
            <v>15.4</v>
          </cell>
          <cell r="U59">
            <v>12</v>
          </cell>
          <cell r="V59">
            <v>0</v>
          </cell>
          <cell r="Y59">
            <v>90</v>
          </cell>
          <cell r="Z59">
            <v>0</v>
          </cell>
          <cell r="AA59">
            <v>15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329</v>
          </cell>
          <cell r="D60">
            <v>194</v>
          </cell>
          <cell r="E60">
            <v>272</v>
          </cell>
          <cell r="F60">
            <v>241</v>
          </cell>
          <cell r="G60" t="e">
            <v>#N/A</v>
          </cell>
          <cell r="H60">
            <v>365</v>
          </cell>
          <cell r="I60">
            <v>276</v>
          </cell>
          <cell r="J60">
            <v>-4</v>
          </cell>
          <cell r="K60">
            <v>240</v>
          </cell>
          <cell r="O60">
            <v>54.4</v>
          </cell>
          <cell r="P60">
            <v>120</v>
          </cell>
          <cell r="Q60">
            <v>11.04779411764706</v>
          </cell>
          <cell r="R60">
            <v>4.4301470588235299</v>
          </cell>
          <cell r="S60">
            <v>53</v>
          </cell>
          <cell r="T60">
            <v>41.8</v>
          </cell>
          <cell r="U60">
            <v>14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</v>
          </cell>
          <cell r="D61">
            <v>478</v>
          </cell>
          <cell r="E61">
            <v>16</v>
          </cell>
          <cell r="F61">
            <v>461</v>
          </cell>
          <cell r="G61" t="e">
            <v>#N/A</v>
          </cell>
          <cell r="H61">
            <v>180</v>
          </cell>
          <cell r="I61">
            <v>428</v>
          </cell>
          <cell r="J61">
            <v>-412</v>
          </cell>
          <cell r="K61">
            <v>420</v>
          </cell>
          <cell r="O61">
            <v>3.2</v>
          </cell>
          <cell r="Q61">
            <v>275.3125</v>
          </cell>
          <cell r="R61">
            <v>144.0625</v>
          </cell>
          <cell r="S61">
            <v>0.4</v>
          </cell>
          <cell r="T61">
            <v>0.2</v>
          </cell>
          <cell r="U61">
            <v>16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2215</v>
          </cell>
          <cell r="D62">
            <v>3946</v>
          </cell>
          <cell r="E62">
            <v>3961</v>
          </cell>
          <cell r="F62">
            <v>2149</v>
          </cell>
          <cell r="G62" t="str">
            <v>пуд</v>
          </cell>
          <cell r="H62">
            <v>180</v>
          </cell>
          <cell r="I62">
            <v>3950</v>
          </cell>
          <cell r="J62">
            <v>11</v>
          </cell>
          <cell r="K62">
            <v>720</v>
          </cell>
          <cell r="O62">
            <v>355.4</v>
          </cell>
          <cell r="P62">
            <v>960</v>
          </cell>
          <cell r="Q62">
            <v>10.773776027011818</v>
          </cell>
          <cell r="R62">
            <v>6.0467079347214412</v>
          </cell>
          <cell r="S62">
            <v>378.4</v>
          </cell>
          <cell r="T62">
            <v>336.4</v>
          </cell>
          <cell r="U62">
            <v>310</v>
          </cell>
          <cell r="V62">
            <v>2184</v>
          </cell>
          <cell r="Y62">
            <v>960</v>
          </cell>
          <cell r="Z62" t="str">
            <v>ларин</v>
          </cell>
          <cell r="AA62">
            <v>80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2253</v>
          </cell>
          <cell r="D63">
            <v>4678</v>
          </cell>
          <cell r="E63">
            <v>4458</v>
          </cell>
          <cell r="F63">
            <v>2377</v>
          </cell>
          <cell r="G63" t="str">
            <v>пуд</v>
          </cell>
          <cell r="H63">
            <v>180</v>
          </cell>
          <cell r="I63">
            <v>4500</v>
          </cell>
          <cell r="J63">
            <v>-42</v>
          </cell>
          <cell r="K63">
            <v>840</v>
          </cell>
          <cell r="O63">
            <v>390</v>
          </cell>
          <cell r="P63">
            <v>960</v>
          </cell>
          <cell r="Q63">
            <v>10.71025641025641</v>
          </cell>
          <cell r="R63">
            <v>6.0948717948717945</v>
          </cell>
          <cell r="S63">
            <v>439.2</v>
          </cell>
          <cell r="T63">
            <v>364.8</v>
          </cell>
          <cell r="U63">
            <v>309</v>
          </cell>
          <cell r="V63">
            <v>2508</v>
          </cell>
          <cell r="Y63">
            <v>960</v>
          </cell>
          <cell r="Z63" t="str">
            <v>ларин</v>
          </cell>
          <cell r="AA63">
            <v>80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197.1</v>
          </cell>
          <cell r="D64">
            <v>170.1</v>
          </cell>
          <cell r="E64">
            <v>121.5</v>
          </cell>
          <cell r="F64">
            <v>232.2</v>
          </cell>
          <cell r="G64" t="e">
            <v>#N/A</v>
          </cell>
          <cell r="H64" t="e">
            <v>#N/A</v>
          </cell>
          <cell r="I64">
            <v>134.601</v>
          </cell>
          <cell r="J64">
            <v>-13.100999999999999</v>
          </cell>
          <cell r="K64">
            <v>0</v>
          </cell>
          <cell r="O64">
            <v>24.3</v>
          </cell>
          <cell r="P64">
            <v>30</v>
          </cell>
          <cell r="Q64">
            <v>10.790123456790123</v>
          </cell>
          <cell r="R64">
            <v>9.5555555555555554</v>
          </cell>
          <cell r="S64">
            <v>34.019999999999996</v>
          </cell>
          <cell r="T64">
            <v>34.019999999999996</v>
          </cell>
          <cell r="U64">
            <v>37.799999999999997</v>
          </cell>
          <cell r="V64">
            <v>0</v>
          </cell>
          <cell r="Y64">
            <v>30</v>
          </cell>
          <cell r="Z64">
            <v>0</v>
          </cell>
          <cell r="AA64">
            <v>11.111111111111111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103</v>
          </cell>
          <cell r="D65">
            <v>5.4</v>
          </cell>
          <cell r="E65">
            <v>2.7</v>
          </cell>
          <cell r="F65">
            <v>103</v>
          </cell>
          <cell r="G65" t="e">
            <v>#N/A</v>
          </cell>
          <cell r="H65" t="e">
            <v>#N/A</v>
          </cell>
          <cell r="I65">
            <v>5.4</v>
          </cell>
          <cell r="J65">
            <v>-2.7</v>
          </cell>
          <cell r="K65">
            <v>0</v>
          </cell>
          <cell r="O65">
            <v>0.54</v>
          </cell>
          <cell r="Q65">
            <v>190.74074074074073</v>
          </cell>
          <cell r="R65">
            <v>190.74074074074073</v>
          </cell>
          <cell r="S65">
            <v>3.2399999999999998</v>
          </cell>
          <cell r="T65">
            <v>2.62</v>
          </cell>
          <cell r="U65">
            <v>2.7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145</v>
          </cell>
          <cell r="D66">
            <v>990</v>
          </cell>
          <cell r="E66">
            <v>475</v>
          </cell>
          <cell r="F66">
            <v>635</v>
          </cell>
          <cell r="G66">
            <v>0</v>
          </cell>
          <cell r="H66">
            <v>0</v>
          </cell>
          <cell r="I66">
            <v>596.00099999999998</v>
          </cell>
          <cell r="J66">
            <v>-121.00099999999998</v>
          </cell>
          <cell r="K66">
            <v>250</v>
          </cell>
          <cell r="O66">
            <v>95</v>
          </cell>
          <cell r="P66">
            <v>150</v>
          </cell>
          <cell r="Q66">
            <v>10.894736842105264</v>
          </cell>
          <cell r="R66">
            <v>6.6842105263157894</v>
          </cell>
          <cell r="S66">
            <v>120</v>
          </cell>
          <cell r="T66">
            <v>102</v>
          </cell>
          <cell r="U66">
            <v>80</v>
          </cell>
          <cell r="V66">
            <v>0</v>
          </cell>
          <cell r="Y66">
            <v>150</v>
          </cell>
          <cell r="Z66" t="str">
            <v>ларин</v>
          </cell>
          <cell r="AA66">
            <v>30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07.09.2023 - 13.09.2023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128.93700000000001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111.05200000000001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2.6859999999999999</v>
          </cell>
          <cell r="F9">
            <v>1051.5360000000001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5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63.401000000000003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2.6</v>
          </cell>
          <cell r="F12">
            <v>957.80499999999995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11.7</v>
          </cell>
          <cell r="F13">
            <v>2801.806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406.702</v>
          </cell>
        </row>
        <row r="15">
          <cell r="A15" t="str">
            <v xml:space="preserve"> 020  Ветчина Столичная Вязанка, вектор 0.5кг, ПОКОМ</v>
          </cell>
          <cell r="D15">
            <v>2</v>
          </cell>
          <cell r="F15">
            <v>2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970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365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7</v>
          </cell>
          <cell r="F18">
            <v>2146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3005</v>
          </cell>
          <cell r="F19">
            <v>6289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1108</v>
          </cell>
          <cell r="F20">
            <v>7069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422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155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F23">
            <v>225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387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333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9</v>
          </cell>
          <cell r="F26">
            <v>433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1</v>
          </cell>
          <cell r="F27">
            <v>401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302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138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3</v>
          </cell>
        </row>
        <row r="31">
          <cell r="A31" t="str">
            <v xml:space="preserve"> 077  Колбаса Сервелат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079  Колбаса Сервелат Кремлевский,  0.35 кг, ПОКОМ</v>
          </cell>
          <cell r="F32">
            <v>135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7</v>
          </cell>
          <cell r="F33">
            <v>1927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10</v>
          </cell>
          <cell r="F34">
            <v>3659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446</v>
          </cell>
        </row>
        <row r="36">
          <cell r="A36" t="str">
            <v xml:space="preserve"> 092  Сосиски Баварские с сыром,  0.42кг,ПОКОМ</v>
          </cell>
          <cell r="D36">
            <v>917</v>
          </cell>
          <cell r="F36">
            <v>6449</v>
          </cell>
        </row>
        <row r="37">
          <cell r="A37" t="str">
            <v xml:space="preserve"> 093  Сосиски Баварские с сыром, БАВАРУШКИ МГС 0.42кг, ТМ Стародворье    ПОКОМ</v>
          </cell>
          <cell r="F37">
            <v>3</v>
          </cell>
        </row>
        <row r="38">
          <cell r="A38" t="str">
            <v xml:space="preserve"> 096  Сосиски Баварские,  0.42кг,ПОКОМ</v>
          </cell>
          <cell r="D38">
            <v>3625</v>
          </cell>
          <cell r="F38">
            <v>15267</v>
          </cell>
        </row>
        <row r="39">
          <cell r="A39" t="str">
            <v xml:space="preserve"> 097  Сосиски Баварские,  0.84кг, БАВАРУШКИ ПОКОМ</v>
          </cell>
          <cell r="D39">
            <v>3</v>
          </cell>
          <cell r="F39">
            <v>3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4</v>
          </cell>
          <cell r="F40">
            <v>3329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817</v>
          </cell>
          <cell r="F41">
            <v>1224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1382</v>
          </cell>
          <cell r="F42">
            <v>2147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4</v>
          </cell>
          <cell r="F43">
            <v>2223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10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10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4.05</v>
          </cell>
          <cell r="F46">
            <v>827.19799999999998</v>
          </cell>
        </row>
        <row r="47">
          <cell r="A47" t="str">
            <v xml:space="preserve"> 201  Ветчина Нежная ТМ Особый рецепт, (2,5кг), ПОКОМ</v>
          </cell>
          <cell r="D47">
            <v>50.003999999999998</v>
          </cell>
          <cell r="F47">
            <v>6757.5479999999998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3.2</v>
          </cell>
          <cell r="F48">
            <v>511.65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1.65</v>
          </cell>
          <cell r="F49">
            <v>1041.816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8</v>
          </cell>
          <cell r="F50">
            <v>360.79199999999997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65.004999999999995</v>
          </cell>
          <cell r="F51">
            <v>14009.593999999999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F52">
            <v>532.61699999999996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1.6</v>
          </cell>
          <cell r="F53">
            <v>133.61500000000001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3.2</v>
          </cell>
          <cell r="F54">
            <v>886.30499999999995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17.5</v>
          </cell>
          <cell r="F55">
            <v>8024.9279999999999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20</v>
          </cell>
          <cell r="F56">
            <v>6067.98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4.9000000000000004</v>
          </cell>
          <cell r="F57">
            <v>502.16</v>
          </cell>
        </row>
        <row r="58">
          <cell r="A58" t="str">
            <v xml:space="preserve"> 239  Колбаса Салями запеч Дугушка, оболочка вектор, ВЕС, ТМ Стародворье  ПОКОМ</v>
          </cell>
          <cell r="D58">
            <v>2.4500000000000002</v>
          </cell>
          <cell r="F58">
            <v>552.70100000000002</v>
          </cell>
        </row>
        <row r="59">
          <cell r="A59" t="str">
            <v xml:space="preserve"> 240  Колбаса Салями охотничья, ВЕС. ПОКОМ</v>
          </cell>
          <cell r="F59">
            <v>34.545000000000002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4.8499999999999996</v>
          </cell>
          <cell r="F60">
            <v>963.505</v>
          </cell>
        </row>
        <row r="61">
          <cell r="A61" t="str">
            <v xml:space="preserve"> 243  Колбаса Сервелат Зернистый, ВЕС.  ПОКОМ</v>
          </cell>
          <cell r="F61">
            <v>184.172</v>
          </cell>
        </row>
        <row r="62">
          <cell r="A62" t="str">
            <v xml:space="preserve"> 244  Колбаса Сервелат Кремлевский, ВЕС. ПОКОМ</v>
          </cell>
          <cell r="F62">
            <v>2.8</v>
          </cell>
        </row>
        <row r="63">
          <cell r="A63" t="str">
            <v xml:space="preserve"> 247  Сардельки Нежные, ВЕС.  ПОКОМ</v>
          </cell>
          <cell r="F63">
            <v>314.71699999999998</v>
          </cell>
        </row>
        <row r="64">
          <cell r="A64" t="str">
            <v xml:space="preserve"> 248  Сардельки Сочные ТМ Особый рецепт,   ПОКОМ</v>
          </cell>
          <cell r="D64">
            <v>11.3</v>
          </cell>
          <cell r="F64">
            <v>335.34199999999998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5.2</v>
          </cell>
          <cell r="F65">
            <v>2025.4749999999999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95.307000000000002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580.03800000000001</v>
          </cell>
        </row>
        <row r="68">
          <cell r="A68" t="str">
            <v xml:space="preserve"> 263  Шпикачки Стародворские, ВЕС.  ПОКОМ</v>
          </cell>
          <cell r="F68">
            <v>227.96199999999999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7</v>
          </cell>
          <cell r="F69">
            <v>650.96500000000003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2.8</v>
          </cell>
          <cell r="F70">
            <v>755.02200000000005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2.1</v>
          </cell>
          <cell r="F71">
            <v>716.50199999999995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5</v>
          </cell>
          <cell r="F72">
            <v>2551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14</v>
          </cell>
          <cell r="F73">
            <v>6766</v>
          </cell>
        </row>
        <row r="74">
          <cell r="A74" t="str">
            <v xml:space="preserve"> 276  Колбаса Сливушка ТМ Вязанка в оболочке полиамид 0,45 кг  ПОКОМ</v>
          </cell>
          <cell r="D74">
            <v>13</v>
          </cell>
          <cell r="F74">
            <v>3623</v>
          </cell>
        </row>
        <row r="75">
          <cell r="A75" t="str">
            <v xml:space="preserve"> 281  Сосиски Молочные для завтрака ТМ Особый рецепт, 0,4кг  ПОКОМ</v>
          </cell>
          <cell r="F75">
            <v>18</v>
          </cell>
        </row>
        <row r="76">
          <cell r="A76" t="str">
            <v xml:space="preserve"> 283  Сосиски Сочинки, ВЕС, ТМ Стародворье ПОКОМ</v>
          </cell>
          <cell r="F76">
            <v>635.79200000000003</v>
          </cell>
        </row>
        <row r="77">
          <cell r="A77" t="str">
            <v xml:space="preserve"> 285  Паштет печеночный со слив.маслом ТМ Стародворье ламистер 0,1 кг  ПОКОМ</v>
          </cell>
          <cell r="F77">
            <v>469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11</v>
          </cell>
          <cell r="F78">
            <v>1945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F79">
            <v>365.94200000000001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24</v>
          </cell>
          <cell r="F80">
            <v>6601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22</v>
          </cell>
          <cell r="F81">
            <v>7586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95.063000000000002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F84">
            <v>124.907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7</v>
          </cell>
          <cell r="F85">
            <v>1611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10</v>
          </cell>
          <cell r="F86">
            <v>2448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5</v>
          </cell>
          <cell r="F87">
            <v>1562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2.6</v>
          </cell>
          <cell r="F88">
            <v>415.76400000000001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F89">
            <v>104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3.9</v>
          </cell>
          <cell r="F90">
            <v>1031.3779999999999</v>
          </cell>
        </row>
        <row r="91">
          <cell r="A91" t="str">
            <v xml:space="preserve"> 316  Колбаса Нежная ТМ Зареченские ВЕС  ПОКОМ</v>
          </cell>
          <cell r="F91">
            <v>390.19600000000003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22.108000000000001</v>
          </cell>
        </row>
        <row r="93">
          <cell r="A93" t="str">
            <v xml:space="preserve"> 318  Сосиски Датские ТМ Зареченские, ВЕС  ПОКОМ</v>
          </cell>
          <cell r="D93">
            <v>24.4</v>
          </cell>
          <cell r="F93">
            <v>3283.0509999999999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3274</v>
          </cell>
          <cell r="F94">
            <v>8414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661</v>
          </cell>
          <cell r="F95">
            <v>6559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3</v>
          </cell>
          <cell r="F96">
            <v>1792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F97">
            <v>39.654000000000003</v>
          </cell>
        </row>
        <row r="98">
          <cell r="A98" t="str">
            <v xml:space="preserve"> 327  Сосиски Сочинки с сыром ТМ Стародворье, ВЕС ПОКОМ</v>
          </cell>
          <cell r="F98">
            <v>49.908000000000001</v>
          </cell>
        </row>
        <row r="99">
          <cell r="A99" t="str">
            <v xml:space="preserve"> 328  Сардельки Сочинки Стародворье ТМ  0,4 кг ПОКОМ</v>
          </cell>
          <cell r="F99">
            <v>174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464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D101">
            <v>2.6</v>
          </cell>
          <cell r="F101">
            <v>1965.4949999999999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52.75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F103">
            <v>402</v>
          </cell>
        </row>
        <row r="104">
          <cell r="A104" t="str">
            <v xml:space="preserve"> 341 Сосиски Сочинки Сливочные ТМ Стародворье ВЕС ПОКОМ</v>
          </cell>
          <cell r="F104">
            <v>152.316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6</v>
          </cell>
          <cell r="F105">
            <v>1485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3</v>
          </cell>
          <cell r="F106">
            <v>1337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2.4</v>
          </cell>
          <cell r="F107">
            <v>522.98599999999999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1.6</v>
          </cell>
          <cell r="F108">
            <v>559.76700000000005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14.3</v>
          </cell>
          <cell r="F109">
            <v>900.90599999999995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4</v>
          </cell>
          <cell r="F110">
            <v>711.86199999999997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F111">
            <v>61.709000000000003</v>
          </cell>
        </row>
        <row r="112">
          <cell r="A112" t="str">
            <v xml:space="preserve"> 349  Сосиски Сочные без свинины ТМ Особый рецепт, ВЕС ПОКОМ</v>
          </cell>
          <cell r="F112">
            <v>29.7</v>
          </cell>
        </row>
        <row r="113">
          <cell r="A113" t="str">
            <v xml:space="preserve"> 350  Сосиски Сочные без свинины ТМ Особый рецепт 0,4 кг. ПОКОМ</v>
          </cell>
          <cell r="D113">
            <v>1</v>
          </cell>
          <cell r="F113">
            <v>119</v>
          </cell>
        </row>
        <row r="114">
          <cell r="A114" t="str">
            <v xml:space="preserve"> 351  Колбаса Стародворская без Шпика 0,4 кг. ТМ Стародворье  ПОКОМ</v>
          </cell>
          <cell r="F114">
            <v>19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F115">
            <v>35</v>
          </cell>
        </row>
        <row r="116">
          <cell r="A116" t="str">
            <v xml:space="preserve"> 353  Колбаса Салями запеченная ТМ Стародворье ТС Дугушка. 0,6 кг ПОКОМ</v>
          </cell>
          <cell r="F116">
            <v>9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9</v>
          </cell>
        </row>
        <row r="118">
          <cell r="A118" t="str">
            <v xml:space="preserve"> 364  Сардельки Филейские Вязанка ВЕС NDX ТМ Вязанка  ПОКОМ</v>
          </cell>
          <cell r="D118">
            <v>1.3</v>
          </cell>
          <cell r="F118">
            <v>411.78199999999998</v>
          </cell>
        </row>
        <row r="119">
          <cell r="A119" t="str">
            <v xml:space="preserve"> 366 Колбаса Филейбургская зернистая 0,03 кг с/к нарезка. ТМ Баварушка  ПОКОМ</v>
          </cell>
          <cell r="D119">
            <v>5</v>
          </cell>
          <cell r="F119">
            <v>109</v>
          </cell>
        </row>
        <row r="120">
          <cell r="A120" t="str">
            <v xml:space="preserve"> 367 Колбаса Балыкбургская с мраморным балыком и кориандра. 0,03кг нарезка ТМ Баварушка  ПОКОМ</v>
          </cell>
          <cell r="F120">
            <v>96</v>
          </cell>
        </row>
        <row r="121">
          <cell r="A121" t="str">
            <v xml:space="preserve"> 368 Колбаса Балыкбургская с мраморным балыком 0,13 кг. ТМ Баварушка  ПОКОМ</v>
          </cell>
          <cell r="D121">
            <v>2</v>
          </cell>
          <cell r="F121">
            <v>391</v>
          </cell>
        </row>
        <row r="122">
          <cell r="A122" t="str">
            <v xml:space="preserve"> 372  Ветчина Сочинка ТМ Стародворье. ВЕС ПОКОМ</v>
          </cell>
          <cell r="F122">
            <v>38.505000000000003</v>
          </cell>
        </row>
        <row r="123">
          <cell r="A123" t="str">
            <v xml:space="preserve"> 373 Колбаса вареная Сочинка ТМ Стародворье ВЕС ПОКОМ</v>
          </cell>
          <cell r="F123">
            <v>68.456000000000003</v>
          </cell>
        </row>
        <row r="124">
          <cell r="A124" t="str">
            <v xml:space="preserve"> 375  Ветчина Балыкбургская ТМ Баварушка. ВЕС ПОКОМ</v>
          </cell>
          <cell r="F124">
            <v>97.57</v>
          </cell>
        </row>
        <row r="125">
          <cell r="A125" t="str">
            <v xml:space="preserve"> 376  Колбаса Докторская Дугушка 0,6кг ГОСТ ТМ Стародворье  ПОКОМ </v>
          </cell>
          <cell r="F125">
            <v>154</v>
          </cell>
        </row>
        <row r="126">
          <cell r="A126" t="str">
            <v xml:space="preserve"> 377  Колбаса Молочная Дугушка 0,6кг ТМ Стародворье  ПОКОМ</v>
          </cell>
          <cell r="F126">
            <v>125</v>
          </cell>
        </row>
        <row r="127">
          <cell r="A127" t="str">
            <v xml:space="preserve"> 380  Колбаса Филейбургская с филе сочного окорока 0,13кг с/в ТМ Баварушка  ПОКОМ</v>
          </cell>
          <cell r="F127">
            <v>277</v>
          </cell>
        </row>
        <row r="128">
          <cell r="A128" t="str">
            <v xml:space="preserve"> 381 Колбаса Филейбургская с ароматными пряностями 0,03 кг с/в ТМ Баварушка  ПОКОМ</v>
          </cell>
          <cell r="F128">
            <v>411</v>
          </cell>
        </row>
        <row r="129">
          <cell r="A129" t="str">
            <v>1002 Ветчина По Швейцарскому рецепту 0,3 (Знаменский СГЦ)  МК</v>
          </cell>
          <cell r="D129">
            <v>155</v>
          </cell>
          <cell r="F129">
            <v>155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34.5</v>
          </cell>
          <cell r="F130">
            <v>34.5</v>
          </cell>
        </row>
        <row r="131">
          <cell r="A131" t="str">
            <v>1004 Рулька свиная бескостная в/к в/у (Знаменский СГЦ) МК</v>
          </cell>
          <cell r="D131">
            <v>32</v>
          </cell>
          <cell r="F131">
            <v>32</v>
          </cell>
        </row>
        <row r="132">
          <cell r="A132" t="str">
            <v>1008 Хлеб печеночный 0,3кг в/у ШТ (Знаменский СГЦ)  МК</v>
          </cell>
          <cell r="D132">
            <v>131</v>
          </cell>
          <cell r="F132">
            <v>131</v>
          </cell>
        </row>
        <row r="133">
          <cell r="A133" t="str">
            <v>1009 Мясо по домашнему в/у 0,35шт (Знаменский СГЦ)  МК</v>
          </cell>
          <cell r="D133">
            <v>114</v>
          </cell>
          <cell r="F133">
            <v>114</v>
          </cell>
        </row>
        <row r="134">
          <cell r="A134" t="str">
            <v>3215 ВЕТЧ.МЯСНАЯ Папа может п/о 0.4кг 8шт.    ОСТАНКИНО</v>
          </cell>
          <cell r="D134">
            <v>400</v>
          </cell>
          <cell r="F134">
            <v>400</v>
          </cell>
        </row>
        <row r="135">
          <cell r="A135" t="str">
            <v>3678 СОЧНЫЕ сос п/о мгс 2*2     ОСТАНКИНО</v>
          </cell>
          <cell r="D135">
            <v>2094</v>
          </cell>
          <cell r="F135">
            <v>2094</v>
          </cell>
        </row>
        <row r="136">
          <cell r="A136" t="str">
            <v>3717 СОЧНЫЕ сос п/о мгс 1*6 ОСТАНКИНО</v>
          </cell>
          <cell r="D136">
            <v>1969.8</v>
          </cell>
          <cell r="F136">
            <v>1969.8</v>
          </cell>
        </row>
        <row r="137">
          <cell r="A137" t="str">
            <v>4002 Колбаса Фрусто с/в шт 150 гр защ.среда (Микоян)   МК</v>
          </cell>
          <cell r="D137">
            <v>3</v>
          </cell>
          <cell r="F137">
            <v>3</v>
          </cell>
        </row>
        <row r="138">
          <cell r="A138" t="str">
            <v>4005 Колбаса с/к  "Кремлевская" (Микоян)   МК</v>
          </cell>
          <cell r="D138">
            <v>2</v>
          </cell>
          <cell r="F138">
            <v>2</v>
          </cell>
        </row>
        <row r="139">
          <cell r="A139" t="str">
            <v>4009 Ветчина вареная "Московская" (Микоян)  МК</v>
          </cell>
          <cell r="D139">
            <v>5.6</v>
          </cell>
          <cell r="F139">
            <v>5.6</v>
          </cell>
        </row>
        <row r="140">
          <cell r="A140" t="str">
            <v>4029 Колбаса Советская п/к 300гр (Микоян)  МК</v>
          </cell>
          <cell r="D140">
            <v>6</v>
          </cell>
          <cell r="F140">
            <v>6</v>
          </cell>
        </row>
        <row r="141">
          <cell r="A141" t="str">
            <v>4063 МЯСНАЯ Папа может вар п/о_Л   ОСТАНКИНО</v>
          </cell>
          <cell r="D141">
            <v>1943.2</v>
          </cell>
          <cell r="F141">
            <v>1944.5550000000001</v>
          </cell>
        </row>
        <row r="142">
          <cell r="A142" t="str">
            <v>4117 ЭКСТРА Папа может с/к в/у_Л   ОСТАНКИНО</v>
          </cell>
          <cell r="D142">
            <v>55</v>
          </cell>
          <cell r="F142">
            <v>61.055</v>
          </cell>
        </row>
        <row r="143">
          <cell r="A143" t="str">
            <v>4378 ПОСОЛЬСКАЯ с/к в/у  ОСТАНКИНО</v>
          </cell>
          <cell r="F143">
            <v>27.72</v>
          </cell>
        </row>
        <row r="144">
          <cell r="A144" t="str">
            <v>4561 ДОКТОРСКАЯ ГОСТ Папа может вар п/о  ОСТАНКИНО</v>
          </cell>
          <cell r="F144">
            <v>16.256</v>
          </cell>
        </row>
        <row r="145">
          <cell r="A145" t="str">
            <v>4574 Мясная со шпиком Папа может вар п/о ОСТАНКИНО</v>
          </cell>
          <cell r="D145">
            <v>172.8</v>
          </cell>
          <cell r="F145">
            <v>233.47800000000001</v>
          </cell>
        </row>
        <row r="146">
          <cell r="A146" t="str">
            <v>4611 ВЕТЧ.ЛЮБИТЕЛЬСКАЯ п/о 0.4кг ОСТАНКИНО</v>
          </cell>
          <cell r="D146">
            <v>66</v>
          </cell>
          <cell r="F146">
            <v>66</v>
          </cell>
        </row>
        <row r="147">
          <cell r="A147" t="str">
            <v>4614 ВЕТЧ.ЛЮБИТЕЛЬСКАЯ п/о _ ОСТАНКИНО</v>
          </cell>
          <cell r="D147">
            <v>288</v>
          </cell>
          <cell r="F147">
            <v>288</v>
          </cell>
        </row>
        <row r="148">
          <cell r="A148" t="str">
            <v>4813 ФИЛЕЙНАЯ Папа может вар п/о_Л   ОСТАНКИНО</v>
          </cell>
          <cell r="D148">
            <v>535.18600000000004</v>
          </cell>
          <cell r="F148">
            <v>535.18600000000004</v>
          </cell>
        </row>
        <row r="149">
          <cell r="A149" t="str">
            <v>4890 КОПЧЕНЫЕ сос п/о мгс 0.6кг 8шт.  ОСТАНКИНО</v>
          </cell>
          <cell r="F149">
            <v>24</v>
          </cell>
        </row>
        <row r="150">
          <cell r="A150" t="str">
            <v>4908 ДОКТОРСКАЯ ОРИГИН. вар п/о  ОСТАНКИНО</v>
          </cell>
          <cell r="F150">
            <v>40.164999999999999</v>
          </cell>
        </row>
        <row r="151">
          <cell r="A151" t="str">
            <v>4932 СЕРВЕЛАТ ТРАДИЦИОННЫЙ в/к в/у  ОСТАНКИНО</v>
          </cell>
          <cell r="F151">
            <v>20.074000000000002</v>
          </cell>
        </row>
        <row r="152">
          <cell r="A152" t="str">
            <v>4993 САЛЯМИ ИТАЛЬЯНСКАЯ с/к в/у 1/250*8_120c ОСТАНКИНО</v>
          </cell>
          <cell r="D152">
            <v>686</v>
          </cell>
          <cell r="F152">
            <v>688</v>
          </cell>
        </row>
        <row r="153">
          <cell r="A153" t="str">
            <v>5122 ТИРОЛЬСКАЯ п/к в/у 0.620кг  ОСТАНКИНО</v>
          </cell>
          <cell r="F153">
            <v>48</v>
          </cell>
        </row>
        <row r="154">
          <cell r="A154" t="str">
            <v>5161 Печеночный пашт 0,150 ОСТАНКИНО</v>
          </cell>
          <cell r="D154">
            <v>8</v>
          </cell>
          <cell r="F154">
            <v>8</v>
          </cell>
        </row>
        <row r="155">
          <cell r="A155" t="str">
            <v>5206 ЛАДОЖСКАЯ с/к в/у  ОСТАНКИНО</v>
          </cell>
          <cell r="F155">
            <v>16.097000000000001</v>
          </cell>
        </row>
        <row r="156">
          <cell r="A156" t="str">
            <v>5246 ДОКТОРСКАЯ ПРЕМИУМ вар б/о мгс_30с ОСТАНКИНО</v>
          </cell>
          <cell r="D156">
            <v>100</v>
          </cell>
          <cell r="F156">
            <v>100</v>
          </cell>
        </row>
        <row r="157">
          <cell r="A157" t="str">
            <v>5247 РУССКАЯ ПРЕМИУМ вар б/о мгс_30с ОСТАНКИНО</v>
          </cell>
          <cell r="D157">
            <v>120</v>
          </cell>
          <cell r="F157">
            <v>120</v>
          </cell>
        </row>
        <row r="158">
          <cell r="A158" t="str">
            <v>5336 ОСОБАЯ вар п/о  ОСТАНКИНО</v>
          </cell>
          <cell r="D158">
            <v>67.3</v>
          </cell>
          <cell r="F158">
            <v>67.3</v>
          </cell>
        </row>
        <row r="159">
          <cell r="A159" t="str">
            <v>5337 ОСОБАЯ СО ШПИКОМ вар п/о  ОСТАНКИНО</v>
          </cell>
          <cell r="D159">
            <v>57</v>
          </cell>
          <cell r="F159">
            <v>57</v>
          </cell>
        </row>
        <row r="160">
          <cell r="A160" t="str">
            <v>5341 СЕРВЕЛАТ ОХОТНИЧИЙ в/к в/у  ОСТАНКИНО</v>
          </cell>
          <cell r="D160">
            <v>400.84699999999998</v>
          </cell>
          <cell r="F160">
            <v>400.84699999999998</v>
          </cell>
        </row>
        <row r="161">
          <cell r="A161" t="str">
            <v>5483 ЭКСТРА Папа может с/к в/у 1/250 8шт.   ОСТАНКИНО</v>
          </cell>
          <cell r="D161">
            <v>1010</v>
          </cell>
          <cell r="F161">
            <v>1010</v>
          </cell>
        </row>
        <row r="162">
          <cell r="A162" t="str">
            <v>5532 СОЧНЫЕ сос п/о мгс 0.45кг 10шт_45с   ОСТАНКИНО</v>
          </cell>
          <cell r="D162">
            <v>2098</v>
          </cell>
          <cell r="F162">
            <v>2100</v>
          </cell>
        </row>
        <row r="163">
          <cell r="A163" t="str">
            <v>5533 СОЧНЫЕ сос п/о в/у 1/350 8шт_45с   ОСТАНКИНО</v>
          </cell>
          <cell r="D163">
            <v>7</v>
          </cell>
          <cell r="F163">
            <v>7</v>
          </cell>
        </row>
        <row r="164">
          <cell r="A164" t="str">
            <v>5544 Сервелат Финский в/к в/у_45с НОВАЯ ОСТАНКИНО</v>
          </cell>
          <cell r="D164">
            <v>999.77300000000002</v>
          </cell>
          <cell r="F164">
            <v>999.77300000000002</v>
          </cell>
        </row>
        <row r="165">
          <cell r="A165" t="str">
            <v>5594 СЕРВЕЛАТ РОССИЙСКИЙ в/к в/у 0.840кг_45с  ОСТАНКИНО</v>
          </cell>
          <cell r="F165">
            <v>18</v>
          </cell>
        </row>
        <row r="166">
          <cell r="A166" t="str">
            <v>5682 САЛЯМИ МЕЛКОЗЕРНЕНАЯ с/к в/у 1/120_60с   ОСТАНКИНО</v>
          </cell>
          <cell r="D166">
            <v>2191</v>
          </cell>
          <cell r="F166">
            <v>2191</v>
          </cell>
        </row>
        <row r="167">
          <cell r="A167" t="str">
            <v>5706 АРОМАТНАЯ Папа может с/к в/у 1/250 8шт.  ОСТАНКИНО</v>
          </cell>
          <cell r="D167">
            <v>1081</v>
          </cell>
          <cell r="F167">
            <v>1081</v>
          </cell>
        </row>
        <row r="168">
          <cell r="A168" t="str">
            <v>5708 ПОСОЛЬСКАЯ Папа может с/к в/у ОСТАНКИНО</v>
          </cell>
          <cell r="D168">
            <v>148.495</v>
          </cell>
          <cell r="F168">
            <v>148.495</v>
          </cell>
        </row>
        <row r="169">
          <cell r="A169" t="str">
            <v>5813 ГОВЯЖЬИ сос п/о мгс 2*2_45с   ОСТАНКИНО</v>
          </cell>
          <cell r="F169">
            <v>79.48</v>
          </cell>
        </row>
        <row r="170">
          <cell r="A170" t="str">
            <v>5818 МЯСНЫЕ Папа может сос п/о мгс 1*3_45с   ОСТАНКИНО</v>
          </cell>
          <cell r="D170">
            <v>327.3</v>
          </cell>
          <cell r="F170">
            <v>327.3</v>
          </cell>
        </row>
        <row r="171">
          <cell r="A171" t="str">
            <v>5820 СЛИВОЧНЫЕ Папа может сос п/о мгс 2*2_45с   ОСТАНКИНО</v>
          </cell>
          <cell r="D171">
            <v>96</v>
          </cell>
          <cell r="F171">
            <v>96</v>
          </cell>
        </row>
        <row r="172">
          <cell r="A172" t="str">
            <v>5851 ЭКСТРА Папа может вар п/о   ОСТАНКИНО</v>
          </cell>
          <cell r="D172">
            <v>609.35</v>
          </cell>
          <cell r="F172">
            <v>609.35</v>
          </cell>
        </row>
        <row r="173">
          <cell r="A173" t="str">
            <v>5887 ВЕТЧ.ДОМАШНЯЯ Папа может п/о  ОСТАНКИНО</v>
          </cell>
          <cell r="F173">
            <v>24.4</v>
          </cell>
        </row>
        <row r="174">
          <cell r="A174" t="str">
            <v>5931 ОХОТНИЧЬЯ Папа может с/к в/у 1/220 8шт.   ОСТАНКИНО</v>
          </cell>
          <cell r="D174">
            <v>912</v>
          </cell>
          <cell r="F174">
            <v>912</v>
          </cell>
        </row>
        <row r="175">
          <cell r="A175" t="str">
            <v>5992 ВРЕМЯ ОКРОШКИ Папа может вар п/о 0.4кг   ОСТАНКИНО</v>
          </cell>
          <cell r="D175">
            <v>76</v>
          </cell>
          <cell r="F175">
            <v>76</v>
          </cell>
        </row>
        <row r="176">
          <cell r="A176" t="str">
            <v>5997 ОСОБАЯ Коровино вар п/о  ОСТАНКИНО</v>
          </cell>
          <cell r="D176">
            <v>56.2</v>
          </cell>
          <cell r="F176">
            <v>56.2</v>
          </cell>
        </row>
        <row r="177">
          <cell r="A177" t="str">
            <v>6000 МОЛОЧНЫЕ ОРИГИН. сос п/о мгс 0.6кг_45с  ОСТАНКИНО</v>
          </cell>
          <cell r="F177">
            <v>40</v>
          </cell>
        </row>
        <row r="178">
          <cell r="A178" t="str">
            <v>6042 МОЛОЧНЫЕ К ЗАВТРАКУ сос п/о в/у 0.4кг   ОСТАНКИНО</v>
          </cell>
          <cell r="D178">
            <v>2382</v>
          </cell>
          <cell r="F178">
            <v>2382</v>
          </cell>
        </row>
        <row r="179">
          <cell r="A179" t="str">
            <v>6062 МОЛОЧНЫЕ К ЗАВТРАКУ сос п/о мгс 2*2   ОСТАНКИНО</v>
          </cell>
          <cell r="D179">
            <v>614.5</v>
          </cell>
          <cell r="F179">
            <v>614.5</v>
          </cell>
        </row>
        <row r="180">
          <cell r="A180" t="str">
            <v>6123 МОЛОЧНЫЕ КЛАССИЧЕСКИЕ ПМ сос п/о мгс 2*4   ОСТАНКИНО</v>
          </cell>
          <cell r="D180">
            <v>1160.6600000000001</v>
          </cell>
          <cell r="F180">
            <v>1160.6600000000001</v>
          </cell>
        </row>
        <row r="181">
          <cell r="A181" t="str">
            <v>6192 БЕЗ ШПИКА Папа может вар п/о_Kvalita  ОСТАНКИНО</v>
          </cell>
          <cell r="F181">
            <v>93.247</v>
          </cell>
        </row>
        <row r="182">
          <cell r="A182" t="str">
            <v>6193 КЛАССИЧЕСКИЕ ПМ сос п/о мгс_Kvalita  ОСТАНКИНО</v>
          </cell>
          <cell r="F182">
            <v>18.553999999999998</v>
          </cell>
        </row>
        <row r="183">
          <cell r="A183" t="str">
            <v>6268 ГОВЯЖЬЯ Папа может вар п/о 0,4кг 8 шт.  ОСТАНКИНО</v>
          </cell>
          <cell r="D183">
            <v>342</v>
          </cell>
          <cell r="F183">
            <v>343</v>
          </cell>
        </row>
        <row r="184">
          <cell r="A184" t="str">
            <v>6279 КОРЕЙКА ПО-ОСТ.к/в в/с с/н в/у 1/150_45с  ОСТАНКИНО</v>
          </cell>
          <cell r="D184">
            <v>142</v>
          </cell>
          <cell r="F184">
            <v>142</v>
          </cell>
        </row>
        <row r="185">
          <cell r="A185" t="str">
            <v>6281 СВИНИНА ДЕЛИКАТ. к/в мл/к в/у 0.3кг 45с  ОСТАНКИНО</v>
          </cell>
          <cell r="D185">
            <v>681</v>
          </cell>
          <cell r="F185">
            <v>681</v>
          </cell>
        </row>
        <row r="186">
          <cell r="A186" t="str">
            <v>6297 ФИЛЕЙНЫЕ сос ц/о в/у 1/270 12шт_45с  ОСТАНКИНО</v>
          </cell>
          <cell r="D186">
            <v>3154</v>
          </cell>
          <cell r="F186">
            <v>3154</v>
          </cell>
        </row>
        <row r="187">
          <cell r="A187" t="str">
            <v>6325 ДОКТОРСКАЯ ПРЕМИУМ вар п/о 0.4кг 8шт.  ОСТАНКИНО</v>
          </cell>
          <cell r="D187">
            <v>826</v>
          </cell>
          <cell r="F187">
            <v>826</v>
          </cell>
        </row>
        <row r="188">
          <cell r="A188" t="str">
            <v>6333 МЯСНАЯ Папа может вар п/о 0.4кг 8шт.  ОСТАНКИНО</v>
          </cell>
          <cell r="D188">
            <v>7408</v>
          </cell>
          <cell r="F188">
            <v>7410</v>
          </cell>
        </row>
        <row r="189">
          <cell r="A189" t="str">
            <v>6348 ФИЛЕЙНАЯ Папа может вар п/о 0,4кг 8шт.  ОСТАНКИНО</v>
          </cell>
          <cell r="D189">
            <v>17</v>
          </cell>
          <cell r="F189">
            <v>17</v>
          </cell>
        </row>
        <row r="190">
          <cell r="A190" t="str">
            <v>6353 ЭКСТРА Папа может вар п/о 0.4кг 8шт.  ОСТАНКИНО</v>
          </cell>
          <cell r="D190">
            <v>2711</v>
          </cell>
          <cell r="F190">
            <v>2711</v>
          </cell>
        </row>
        <row r="191">
          <cell r="A191" t="str">
            <v>6392 ФИЛЕЙНАЯ Папа может вар п/о 0.4кг. ОСТАНКИНО</v>
          </cell>
          <cell r="D191">
            <v>4480</v>
          </cell>
          <cell r="F191">
            <v>4482</v>
          </cell>
        </row>
        <row r="192">
          <cell r="A192" t="str">
            <v>6397 БОЯNСКАЯ Папа может п/к в/у 0.28кг 8шт.  ОСТАНКИНО</v>
          </cell>
          <cell r="D192">
            <v>9</v>
          </cell>
          <cell r="F192">
            <v>9</v>
          </cell>
        </row>
        <row r="193">
          <cell r="A193" t="str">
            <v>6400 ВЕНСКАЯ САЛЯМИ п/к в/у 0.28кг 8шт.  ОСТАНКИНО</v>
          </cell>
          <cell r="D193">
            <v>1</v>
          </cell>
          <cell r="F193">
            <v>1</v>
          </cell>
        </row>
        <row r="194">
          <cell r="A194" t="str">
            <v>6415 БАЛЫКОВАЯ Коровино п/к в/у 0.84кг 6шт.  ОСТАНКИНО</v>
          </cell>
          <cell r="D194">
            <v>521</v>
          </cell>
          <cell r="F194">
            <v>524</v>
          </cell>
        </row>
        <row r="195">
          <cell r="A195" t="str">
            <v>6427 КЛАССИЧЕСКАЯ ПМ вар п/о 0.35кг 8шт. ОСТАНКИНО</v>
          </cell>
          <cell r="D195">
            <v>1037</v>
          </cell>
          <cell r="F195">
            <v>1039</v>
          </cell>
        </row>
        <row r="196">
          <cell r="A196" t="str">
            <v>6438 БОГАТЫРСКИЕ Папа Может сос п/о в/у 0,3кг  ОСТАНКИНО</v>
          </cell>
          <cell r="D196">
            <v>752</v>
          </cell>
          <cell r="F196">
            <v>752</v>
          </cell>
        </row>
        <row r="197">
          <cell r="A197" t="str">
            <v>6439 ХОТ-ДОГ Папа может сос п/о мгс 0.38кг  ОСТАНКИНО</v>
          </cell>
          <cell r="D197">
            <v>279</v>
          </cell>
          <cell r="F197">
            <v>279</v>
          </cell>
        </row>
        <row r="198">
          <cell r="A198" t="str">
            <v>6448 СВИНИНА МАДЕРА с/к с/н в/у 1/100 10шт.   ОСТАНКИНО</v>
          </cell>
          <cell r="D198">
            <v>232</v>
          </cell>
          <cell r="F198">
            <v>232</v>
          </cell>
        </row>
        <row r="199">
          <cell r="A199" t="str">
            <v>6450 БЕКОН с/к с/н в/у 1/100 10шт.  ОСТАНКИНО</v>
          </cell>
          <cell r="D199">
            <v>484</v>
          </cell>
          <cell r="F199">
            <v>484</v>
          </cell>
        </row>
        <row r="200">
          <cell r="A200" t="str">
            <v>6453 ЭКСТРА Папа может с/к с/н в/у 1/100 14шт.   ОСТАНКИНО</v>
          </cell>
          <cell r="D200">
            <v>1461</v>
          </cell>
          <cell r="F200">
            <v>1461</v>
          </cell>
        </row>
        <row r="201">
          <cell r="A201" t="str">
            <v>6454 АРОМАТНАЯ с/к с/н в/у 1/100 14шт.  ОСТАНКИНО</v>
          </cell>
          <cell r="D201">
            <v>1250</v>
          </cell>
          <cell r="F201">
            <v>1250</v>
          </cell>
        </row>
        <row r="202">
          <cell r="A202" t="str">
            <v>6461 СОЧНЫЙ ГРИЛЬ ПМ сос п/о мгс 1*6  ОСТАНКИНО</v>
          </cell>
          <cell r="D202">
            <v>125</v>
          </cell>
          <cell r="F202">
            <v>125</v>
          </cell>
        </row>
        <row r="203">
          <cell r="A203" t="str">
            <v>6475 С СЫРОМ Папа может сос ц/о мгс 0.4кг6шт  ОСТАНКИНО</v>
          </cell>
          <cell r="D203">
            <v>380</v>
          </cell>
          <cell r="F203">
            <v>380</v>
          </cell>
        </row>
        <row r="204">
          <cell r="A204" t="str">
            <v>6500 КАРБОНАД к/в с/н в/у 1/150 8шт.  ОСТАНКИНО</v>
          </cell>
          <cell r="D204">
            <v>2</v>
          </cell>
          <cell r="F204">
            <v>2</v>
          </cell>
        </row>
        <row r="205">
          <cell r="A205" t="str">
            <v>6509 СЕРВЕЛАТ ФИНСКИЙ ПМ в/к в/у 0,35кг 8шт.  ОСТАНКИНО</v>
          </cell>
          <cell r="D205">
            <v>4</v>
          </cell>
          <cell r="F205">
            <v>4</v>
          </cell>
        </row>
        <row r="206">
          <cell r="A206" t="str">
            <v>6510 СЕРВЕЛАТ ЗЕРНИСТЫЙ ПМ в/к в/у 0.35кг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50</v>
          </cell>
          <cell r="F207">
            <v>50</v>
          </cell>
        </row>
        <row r="208">
          <cell r="A208" t="str">
            <v>6527 ШПИКАЧКИ СОЧНЫЕ ПМ сар б/о мгс 1*3 45с ОСТАНКИНО</v>
          </cell>
          <cell r="D208">
            <v>534</v>
          </cell>
          <cell r="F208">
            <v>534</v>
          </cell>
        </row>
        <row r="209">
          <cell r="A209" t="str">
            <v>6534 СЕРВЕЛАТ ФИНСКИЙ СН в/к п/о 0.35кг 8шт  ОСТАНКИНО</v>
          </cell>
          <cell r="D209">
            <v>201</v>
          </cell>
          <cell r="F209">
            <v>201</v>
          </cell>
        </row>
        <row r="210">
          <cell r="A210" t="str">
            <v>6535 СЕРВЕЛАТ ОРЕХОВЫЙ СН в/к п/о 0,35кг 8шт.  ОСТАНКИНО</v>
          </cell>
          <cell r="D210">
            <v>65</v>
          </cell>
          <cell r="F210">
            <v>65</v>
          </cell>
        </row>
        <row r="211">
          <cell r="A211" t="str">
            <v>6562 СЕРВЕЛАТ КАРЕЛЬСКИЙ СН в/к в/у 0,28кг  ОСТАНКИНО</v>
          </cell>
          <cell r="D211">
            <v>786</v>
          </cell>
          <cell r="F211">
            <v>787</v>
          </cell>
        </row>
        <row r="212">
          <cell r="A212" t="str">
            <v>6563 СЛИВОЧНЫЕ СН сос п/о мгс 1*6  ОСТАНКИНО</v>
          </cell>
          <cell r="D212">
            <v>86</v>
          </cell>
          <cell r="F212">
            <v>87</v>
          </cell>
        </row>
        <row r="213">
          <cell r="A213" t="str">
            <v>6564 СЕРВЕЛАТ ОРЕХОВЫЙ ПМ в/к в/у 0.31кг 8шт.  ОСТАНКИНО</v>
          </cell>
          <cell r="D213">
            <v>239</v>
          </cell>
          <cell r="F213">
            <v>239</v>
          </cell>
        </row>
        <row r="214">
          <cell r="A214" t="str">
            <v>6566 СЕРВЕЛАТ С БЕЛ.ГРИБАМИ в/к в/у 0,31кг  ОСТАНКИНО</v>
          </cell>
          <cell r="D214">
            <v>129</v>
          </cell>
          <cell r="F214">
            <v>129</v>
          </cell>
        </row>
        <row r="215">
          <cell r="A215" t="str">
            <v>6582 СВИНИНА ДЕЛИКАТ. к/в с/н в/у 1/350_45с  ОСТАНКИНО</v>
          </cell>
          <cell r="F215">
            <v>60</v>
          </cell>
        </row>
        <row r="216">
          <cell r="A216" t="str">
            <v>6588 МОЛОЧНЫЕ ГОСТ СН сос п/о мгс 1*6  ОСТАНКИНО</v>
          </cell>
          <cell r="D216">
            <v>6</v>
          </cell>
          <cell r="F216">
            <v>6</v>
          </cell>
        </row>
        <row r="217">
          <cell r="A217" t="str">
            <v>6589 МОЛОЧНЫЕ ГОСТ СН сос п/о мгс 0.41кг 10шт  ОСТАНКИНО</v>
          </cell>
          <cell r="D217">
            <v>65</v>
          </cell>
          <cell r="F217">
            <v>65</v>
          </cell>
        </row>
        <row r="218">
          <cell r="A218" t="str">
            <v>6590 СЛИВОЧНЫЕ СН сос п/о мгс 0.41кг 10шт.  ОСТАНКИНО</v>
          </cell>
          <cell r="D218">
            <v>430</v>
          </cell>
          <cell r="F218">
            <v>430</v>
          </cell>
        </row>
        <row r="219">
          <cell r="A219" t="str">
            <v>6592 ДОКТОРСКАЯ СН вар п/о  ОСТАНКИНО</v>
          </cell>
          <cell r="D219">
            <v>114.55</v>
          </cell>
          <cell r="F219">
            <v>114.55</v>
          </cell>
        </row>
        <row r="220">
          <cell r="A220" t="str">
            <v>6593 ДОКТОРСКАЯ СН вар п/о 0.45кг 8шт.  ОСТАНКИНО</v>
          </cell>
          <cell r="D220">
            <v>256</v>
          </cell>
          <cell r="F220">
            <v>256</v>
          </cell>
        </row>
        <row r="221">
          <cell r="A221" t="str">
            <v>6594 МОЛОЧНАЯ СН вар п/о  ОСТАНКИНО</v>
          </cell>
          <cell r="D221">
            <v>92.5</v>
          </cell>
          <cell r="F221">
            <v>92.5</v>
          </cell>
        </row>
        <row r="222">
          <cell r="A222" t="str">
            <v>6595 МОЛОЧНАЯ СН вар п/о 0.45кг 8шт.  ОСТАНКИНО</v>
          </cell>
          <cell r="D222">
            <v>356</v>
          </cell>
          <cell r="F222">
            <v>356</v>
          </cell>
        </row>
        <row r="223">
          <cell r="A223" t="str">
            <v>6597 РУССКАЯ СН вар п/о 0.45кг 8шт.  ОСТАНКИНО</v>
          </cell>
          <cell r="D223">
            <v>32</v>
          </cell>
          <cell r="F223">
            <v>32</v>
          </cell>
        </row>
        <row r="224">
          <cell r="A224" t="str">
            <v>6601 ГОВЯЖЬИ СН сос п/о мгс 1*6  ОСТАНКИНО</v>
          </cell>
          <cell r="D224">
            <v>204</v>
          </cell>
          <cell r="F224">
            <v>205.09200000000001</v>
          </cell>
        </row>
        <row r="225">
          <cell r="A225" t="str">
            <v>6606 СЫТНЫЕ Папа может сар б/о мгс 1*3 45с  ОСТАНКИНО</v>
          </cell>
          <cell r="D225">
            <v>197</v>
          </cell>
          <cell r="F225">
            <v>197</v>
          </cell>
        </row>
        <row r="226">
          <cell r="A226" t="str">
            <v>6608 С ГОВЯДИНОЙ ОРИГИН. сар б/о мгс 1*3_45с  ОСТАНКИНО</v>
          </cell>
          <cell r="F226">
            <v>59.258000000000003</v>
          </cell>
        </row>
        <row r="227">
          <cell r="A227" t="str">
            <v>6627 МОЛОЧНЫЕ ОРИГ.сос п/о мгс 1.5*4_Kvalita  ОСТАНКИНО</v>
          </cell>
          <cell r="F227">
            <v>31.802</v>
          </cell>
        </row>
        <row r="228">
          <cell r="A228" t="str">
            <v>6636 БАЛЫКОВАЯ СН в/к п/о 0,35кг 8шт  ОСТАНКИНО</v>
          </cell>
          <cell r="D228">
            <v>8</v>
          </cell>
          <cell r="F228">
            <v>8</v>
          </cell>
        </row>
        <row r="229">
          <cell r="A229" t="str">
            <v>6641 СЛИВОЧНЫЕ ПМ сос п/о мгс 0,41кг 10шт.  ОСТАНКИНО</v>
          </cell>
          <cell r="D229">
            <v>1218</v>
          </cell>
          <cell r="F229">
            <v>1219</v>
          </cell>
        </row>
        <row r="230">
          <cell r="A230" t="str">
            <v>6642 СОЧНЫЙ ГРИЛЬ ПМ сос п/о мгс 0,41кг 8шт.  ОСТАНКИНО</v>
          </cell>
          <cell r="D230">
            <v>2728</v>
          </cell>
          <cell r="F230">
            <v>2728</v>
          </cell>
        </row>
        <row r="231">
          <cell r="A231" t="str">
            <v>6643 МОЛОЧНЫЕ ПМ сос п/о мгс 0.41кг 10шт.  ОСТАНКИНО</v>
          </cell>
          <cell r="D231">
            <v>70</v>
          </cell>
          <cell r="F231">
            <v>70</v>
          </cell>
        </row>
        <row r="232">
          <cell r="A232" t="str">
            <v>6644 СОЧНЫЕ ПМ сос п/о мгс 0,41кг 10шт.  ОСТАНКИНО</v>
          </cell>
          <cell r="D232">
            <v>4071</v>
          </cell>
          <cell r="F232">
            <v>4072</v>
          </cell>
        </row>
        <row r="233">
          <cell r="A233" t="str">
            <v>6646 СОСИСКА.РУ сос ц/о в/у 1/300 8шт.  ОСТАНКИНО</v>
          </cell>
          <cell r="D233">
            <v>54</v>
          </cell>
          <cell r="F233">
            <v>54</v>
          </cell>
        </row>
        <row r="234">
          <cell r="A234" t="str">
            <v>6648 СОЧНЫЕ Папа может сар п/о мгс 1*3  ОСТАНКИНО</v>
          </cell>
          <cell r="D234">
            <v>50</v>
          </cell>
          <cell r="F234">
            <v>50</v>
          </cell>
        </row>
        <row r="235">
          <cell r="A235" t="str">
            <v>6650 СОЧНЫЕ С СЫРОМ ПМ сар п/о мгс 1*3  ОСТАНКИНО</v>
          </cell>
          <cell r="D235">
            <v>53</v>
          </cell>
          <cell r="F235">
            <v>53</v>
          </cell>
        </row>
        <row r="236">
          <cell r="A236" t="str">
            <v>6652 ШПИКАЧКИ СОЧНЫЕ С БЕКОНОМ п/о мгс 1*3  ОСТАНКИНО</v>
          </cell>
          <cell r="D236">
            <v>12</v>
          </cell>
          <cell r="F236">
            <v>24.856999999999999</v>
          </cell>
        </row>
        <row r="237">
          <cell r="A237" t="str">
            <v>6655 ГРУДИНКА КЛАССИЧЕСКАЯ к/в с/в в/у 1/100  ОСТАНКИНО</v>
          </cell>
          <cell r="D237">
            <v>5</v>
          </cell>
          <cell r="F237">
            <v>5</v>
          </cell>
        </row>
        <row r="238">
          <cell r="A238" t="str">
            <v>6658 АРОМАТНАЯ С ЧЕСНОЧКОМ СН в/к мтс 0.330кг  ОСТАНКИНО</v>
          </cell>
          <cell r="D238">
            <v>44</v>
          </cell>
          <cell r="F238">
            <v>44</v>
          </cell>
        </row>
        <row r="239">
          <cell r="A239" t="str">
            <v>6666 БОЯНСКАЯ Папа может п/к в/у 0,28кг 8 шт. ОСТАНКИНО</v>
          </cell>
          <cell r="D239">
            <v>1249</v>
          </cell>
          <cell r="F239">
            <v>1249</v>
          </cell>
        </row>
        <row r="240">
          <cell r="A240" t="str">
            <v>6669 ВЕНСКАЯ САЛЯМИ п/к в/у 0.28кг 8шт  ОСТАНКИНО</v>
          </cell>
          <cell r="D240">
            <v>861</v>
          </cell>
          <cell r="F240">
            <v>861</v>
          </cell>
        </row>
        <row r="241">
          <cell r="A241" t="str">
            <v>6672 ВЕНСКАЯ САЛЯМИ п/к в/у 0.42кг 8шт.  ОСТАНКИНО</v>
          </cell>
          <cell r="D241">
            <v>28</v>
          </cell>
          <cell r="F241">
            <v>28</v>
          </cell>
        </row>
        <row r="242">
          <cell r="A242" t="str">
            <v>6683 СЕРВЕЛАТ ЗЕРНИСТЫЙ ПМ в/к в/у 0,35кг  ОСТАНКИНО</v>
          </cell>
          <cell r="D242">
            <v>3141</v>
          </cell>
          <cell r="F242">
            <v>3141</v>
          </cell>
        </row>
        <row r="243">
          <cell r="A243" t="str">
            <v>6684 СЕРВЕЛАТ КАРЕЛЬСКИЙ ПМ в/к в/у 0.28кг  ОСТАНКИНО</v>
          </cell>
          <cell r="D243">
            <v>3541</v>
          </cell>
          <cell r="F243">
            <v>3541</v>
          </cell>
        </row>
        <row r="244">
          <cell r="A244" t="str">
            <v>6689 СЕРВЕЛАТ ОХОТНИЧИЙ ПМ в/к в/у 0,35кг 8шт  ОСТАНКИНО</v>
          </cell>
          <cell r="D244">
            <v>5301</v>
          </cell>
          <cell r="F244">
            <v>5301</v>
          </cell>
        </row>
        <row r="245">
          <cell r="A245" t="str">
            <v>6692 СЕРВЕЛАТ ПРИМА в/к в/у 0.28кг 8шт.  ОСТАНКИНО</v>
          </cell>
          <cell r="D245">
            <v>1120</v>
          </cell>
          <cell r="F245">
            <v>1120</v>
          </cell>
        </row>
        <row r="246">
          <cell r="A246" t="str">
            <v>6697 СЕРВЕЛАТ ФИНСКИЙ ПМ в/к в/у 0,35кг 8шт.  ОСТАНКИНО</v>
          </cell>
          <cell r="D246">
            <v>6291</v>
          </cell>
          <cell r="F246">
            <v>6292</v>
          </cell>
        </row>
        <row r="247">
          <cell r="A247" t="str">
            <v>7001 Грудинка Особая Мясной Посол (Панский дворик МХ)  МК</v>
          </cell>
          <cell r="D247">
            <v>41</v>
          </cell>
          <cell r="F247">
            <v>41</v>
          </cell>
        </row>
        <row r="248">
          <cell r="A248" t="str">
            <v>7004 Окорок Губернский в/к Мясной Посол (Панский дворик)  МК</v>
          </cell>
          <cell r="D248">
            <v>5</v>
          </cell>
          <cell r="F248">
            <v>5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192</v>
          </cell>
          <cell r="F249">
            <v>192</v>
          </cell>
        </row>
        <row r="250">
          <cell r="A250" t="str">
            <v>БАЛЫК С/К ЧЕРНЫЙ КАБАН НАРЕЗ 95ГР МГА МЯСН ПРОД КАТ. А  Клин</v>
          </cell>
          <cell r="D250">
            <v>131</v>
          </cell>
          <cell r="F250">
            <v>131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219</v>
          </cell>
          <cell r="F251">
            <v>219</v>
          </cell>
        </row>
        <row r="252">
          <cell r="A252" t="str">
            <v>Бекон Черный Кабан сырокопченый 95 г  Клин</v>
          </cell>
          <cell r="D252">
            <v>105</v>
          </cell>
          <cell r="F252">
            <v>105</v>
          </cell>
        </row>
        <row r="253">
          <cell r="A253" t="str">
            <v>БОНУС_283  Сосиски Сочинки, ВЕС, ТМ Стародворье ПОКОМ</v>
          </cell>
          <cell r="F253">
            <v>552.67700000000002</v>
          </cell>
        </row>
        <row r="254">
          <cell r="A254" t="str">
            <v>БОНУС_6087 СОЧНЫЕ ПМ сос п/о мгс 0,41кг 10шт.  ОСТАНКИНО</v>
          </cell>
          <cell r="D254">
            <v>567</v>
          </cell>
          <cell r="F254">
            <v>567</v>
          </cell>
        </row>
        <row r="255">
          <cell r="A255" t="str">
            <v>БОНУС_6088 СОЧНЫЕ сос п/о мгс 1*6 ОСТАНКИНО</v>
          </cell>
          <cell r="D255">
            <v>78</v>
          </cell>
          <cell r="F255">
            <v>78</v>
          </cell>
        </row>
        <row r="256">
          <cell r="A256" t="str">
            <v>БОНУС_Колбаса Докторская Особая ТМ Особый рецепт,  0,5кг, ПОКОМ</v>
          </cell>
          <cell r="F256">
            <v>333</v>
          </cell>
        </row>
        <row r="257">
          <cell r="A257" t="str">
            <v>БОНУС_Колбаса Мясорубская с рубленой грудинкой 0,35кг срез ТМ Стародворье  ПОКОМ</v>
          </cell>
          <cell r="F257">
            <v>450</v>
          </cell>
        </row>
        <row r="258">
          <cell r="A258" t="str">
            <v>БОНУС_Колбаса Мясорубская с рубленой грудинкой ВЕС ТМ Стародворье  ПОКОМ</v>
          </cell>
          <cell r="F258">
            <v>423.19499999999999</v>
          </cell>
        </row>
        <row r="259">
          <cell r="A259" t="str">
            <v>БОНУС_Мини-сосиски в тесте "Фрайпики" 1,8кг ВЕС,  ПОКОМ</v>
          </cell>
          <cell r="F259">
            <v>207.40600000000001</v>
          </cell>
        </row>
        <row r="260">
          <cell r="A260" t="str">
            <v>БОНУС_Пельмени Отборные из свинины и говядины 0,9 кг ТМ Стародворье ТС Медвежье ушко  ПОКОМ</v>
          </cell>
          <cell r="F260">
            <v>375</v>
          </cell>
        </row>
        <row r="261">
          <cell r="A261" t="str">
            <v>БОНУС_Сосиски Баварские,  0.42кг,ПОКОМ</v>
          </cell>
          <cell r="D261">
            <v>1</v>
          </cell>
          <cell r="F261">
            <v>1444</v>
          </cell>
        </row>
        <row r="262">
          <cell r="A262" t="str">
            <v>Бутербродная вареная 0,47 кг шт.  СПК</v>
          </cell>
          <cell r="D262">
            <v>91</v>
          </cell>
          <cell r="F262">
            <v>91</v>
          </cell>
        </row>
        <row r="263">
          <cell r="A263" t="str">
            <v>Вареники замороженные "Благолепные" с картофелем и грибами. ВЕС  ПОКОМ</v>
          </cell>
          <cell r="F263">
            <v>96</v>
          </cell>
        </row>
        <row r="264">
          <cell r="A264" t="str">
            <v>Вацлавская вареная 400 гр.шт.  СПК</v>
          </cell>
          <cell r="D264">
            <v>50</v>
          </cell>
          <cell r="F264">
            <v>50</v>
          </cell>
        </row>
        <row r="265">
          <cell r="A265" t="str">
            <v>Вацлавская вареная ВЕС СПК</v>
          </cell>
          <cell r="D265">
            <v>19</v>
          </cell>
          <cell r="F265">
            <v>19</v>
          </cell>
        </row>
        <row r="266">
          <cell r="A266" t="str">
            <v>Вацлавская п/к (черева) 390 гр.шт. термоус.пак  СПК</v>
          </cell>
          <cell r="D266">
            <v>21</v>
          </cell>
          <cell r="F266">
            <v>21</v>
          </cell>
        </row>
        <row r="267">
          <cell r="A267" t="str">
            <v>Ветч.Владимирская ПГН от 0 до +6 60сут ВЕС МИКОЯН</v>
          </cell>
          <cell r="D267">
            <v>5</v>
          </cell>
          <cell r="F267">
            <v>5</v>
          </cell>
        </row>
        <row r="268">
          <cell r="A268" t="str">
            <v>Ветчина Вацлавская 400 гр.шт.  СПК</v>
          </cell>
          <cell r="D268">
            <v>72</v>
          </cell>
          <cell r="F268">
            <v>72</v>
          </cell>
        </row>
        <row r="269">
          <cell r="A269" t="str">
            <v>Ветчина Московская ПГН от 0 до +6 60сут ВЕС МИКОЯН</v>
          </cell>
          <cell r="D269">
            <v>18.899999999999999</v>
          </cell>
          <cell r="F269">
            <v>18.899999999999999</v>
          </cell>
        </row>
        <row r="270">
          <cell r="A270" t="str">
            <v>ВЫВЕДЕНА 6372 СЕРВЕЛАТ ОХОТНИЧИЙ ПМ в/к в/у 0.35кг 8шт  ОСТАНКИНО</v>
          </cell>
          <cell r="D270">
            <v>2</v>
          </cell>
          <cell r="F270">
            <v>2</v>
          </cell>
        </row>
        <row r="271">
          <cell r="A271" t="str">
            <v>Готовые чебупели острые с мясом Горячая штучка 0,3 кг зам  ПОКОМ</v>
          </cell>
          <cell r="F271">
            <v>267</v>
          </cell>
        </row>
        <row r="272">
          <cell r="A272" t="str">
            <v>Готовые чебупели с ветчиной и сыром Горячая штучка 0,3кг зам  ПОКОМ</v>
          </cell>
          <cell r="D272">
            <v>88</v>
          </cell>
          <cell r="F272">
            <v>1934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10</v>
          </cell>
          <cell r="F273">
            <v>1035</v>
          </cell>
        </row>
        <row r="274">
          <cell r="A274" t="str">
            <v>Готовые чебуреки с мясом ТМ Горячая штучка 0,09 кг флоу-пак ПОКОМ</v>
          </cell>
          <cell r="F274">
            <v>724</v>
          </cell>
        </row>
        <row r="275">
          <cell r="A275" t="str">
            <v>Готовые чебуреки Сочный мегачебурек.Готовые жареные.ВЕС  ПОКОМ</v>
          </cell>
          <cell r="F275">
            <v>22.72</v>
          </cell>
        </row>
        <row r="276">
          <cell r="A276" t="str">
            <v>Дельгаро с/в "Эликатессе" 140 гр.шт.  СПК</v>
          </cell>
          <cell r="D276">
            <v>141</v>
          </cell>
          <cell r="F276">
            <v>156</v>
          </cell>
        </row>
        <row r="277">
          <cell r="A277" t="str">
            <v>Деревенская с чесночком и сальцем п/к (черева) 390 гр.шт. термоус. пак.  СПК</v>
          </cell>
          <cell r="D277">
            <v>185</v>
          </cell>
          <cell r="F277">
            <v>185</v>
          </cell>
        </row>
        <row r="278">
          <cell r="A278" t="str">
            <v>Докторская вареная в/с 0,47 кг шт.  СПК</v>
          </cell>
          <cell r="D278">
            <v>53</v>
          </cell>
          <cell r="F278">
            <v>53</v>
          </cell>
        </row>
        <row r="279">
          <cell r="A279" t="str">
            <v>Докторская вареная термоус.пак. "Высокий вкус"  СПК</v>
          </cell>
          <cell r="D279">
            <v>253</v>
          </cell>
          <cell r="F279">
            <v>303</v>
          </cell>
        </row>
        <row r="280">
          <cell r="A280" t="str">
            <v>Домашняя п/к "Сибирский стандарт" (черева) (в ср.защ.атм.)  СПК</v>
          </cell>
          <cell r="D280">
            <v>374</v>
          </cell>
          <cell r="F280">
            <v>374</v>
          </cell>
        </row>
        <row r="281">
          <cell r="A281" t="str">
            <v>Жар-боллы с курочкой и сыром, ВЕС  ПОКОМ</v>
          </cell>
          <cell r="F281">
            <v>240.5</v>
          </cell>
        </row>
        <row r="282">
          <cell r="A282" t="str">
            <v>Жар-ладушки с клубникой и вишней. Жареные с начинкой.ВЕС  ПОКОМ</v>
          </cell>
          <cell r="F282">
            <v>21.5</v>
          </cell>
        </row>
        <row r="283">
          <cell r="A283" t="str">
            <v>Жар-ладушки с мясом, картофелем и грибами. ВЕС  ПОКОМ</v>
          </cell>
          <cell r="F283">
            <v>85.102000000000004</v>
          </cell>
        </row>
        <row r="284">
          <cell r="A284" t="str">
            <v>Жар-ладушки с мясом. ВЕС  ПОКОМ</v>
          </cell>
          <cell r="F284">
            <v>298.60399999999998</v>
          </cell>
        </row>
        <row r="285">
          <cell r="A285" t="str">
            <v>Жар-ладушки с яблоком и грушей, ВЕС  ПОКОМ</v>
          </cell>
          <cell r="F285">
            <v>111.001</v>
          </cell>
        </row>
        <row r="286">
          <cell r="A286" t="str">
            <v>Жар-мени с картофелем и сочной грудинкой. ВЕС  ПОКОМ</v>
          </cell>
          <cell r="F286">
            <v>7</v>
          </cell>
        </row>
        <row r="287">
          <cell r="A287" t="str">
            <v>Карбонад Юбилейный термоус.пак.  СПК</v>
          </cell>
          <cell r="D287">
            <v>37.700000000000003</v>
          </cell>
          <cell r="F287">
            <v>37.700000000000003</v>
          </cell>
        </row>
        <row r="288">
          <cell r="A288" t="str">
            <v>Классика с/к 235 гр.шт. "Высокий вкус"  СПК</v>
          </cell>
          <cell r="D288">
            <v>154</v>
          </cell>
          <cell r="F288">
            <v>154</v>
          </cell>
        </row>
        <row r="289">
          <cell r="A289" t="str">
            <v>Классическая с/к "Сибирский стандарт" 560 гр.шт.  СПК</v>
          </cell>
          <cell r="D289">
            <v>2340</v>
          </cell>
          <cell r="F289">
            <v>3340</v>
          </cell>
        </row>
        <row r="290">
          <cell r="A290" t="str">
            <v>КЛБ С/В ВАЛЕТТА НАРЕЗ 85ГР МГА  Клин</v>
          </cell>
          <cell r="D290">
            <v>21</v>
          </cell>
          <cell r="F290">
            <v>21</v>
          </cell>
        </row>
        <row r="291">
          <cell r="A291" t="str">
            <v>КЛБ С/К БРАУНШВЕЙКСКАЯ ПОЛУСУХ. МЯСН. ПРОД.КАТ.А В/У 300 гр  Клин</v>
          </cell>
          <cell r="D291">
            <v>6</v>
          </cell>
          <cell r="F291">
            <v>6</v>
          </cell>
        </row>
        <row r="292">
          <cell r="A292" t="str">
            <v>КЛБ С/К ЗЕРНИСТАЯ МЯСН. ПРОД.КАТ.Б В/У 300 гр  Клин</v>
          </cell>
          <cell r="D292">
            <v>19</v>
          </cell>
          <cell r="F292">
            <v>19</v>
          </cell>
        </row>
        <row r="293">
          <cell r="A293" t="str">
            <v>КЛБ С/К ИСПАНСКАЯ 280г  Клин</v>
          </cell>
          <cell r="D293">
            <v>16</v>
          </cell>
          <cell r="F293">
            <v>16</v>
          </cell>
        </row>
        <row r="294">
          <cell r="A294" t="str">
            <v>КЛБ С/К ИТАЛЬЯНСКАЯ 300Г В/У МЯСН. ПРОД  Клин</v>
          </cell>
          <cell r="D294">
            <v>62</v>
          </cell>
          <cell r="F294">
            <v>62</v>
          </cell>
        </row>
        <row r="295">
          <cell r="A295" t="str">
            <v>КЛБ С/К КОНЬЯЧНАЯ 210Г В/У МЯСН ПРОД ЧК  Клин</v>
          </cell>
          <cell r="D295">
            <v>34</v>
          </cell>
          <cell r="F295">
            <v>34</v>
          </cell>
        </row>
        <row r="296">
          <cell r="A296" t="str">
            <v>КЛБ С/К КОПЧОЛЛИ КЛАССИЧЕСКИЕ 70Г МГА МЯСН ПРОД  Клин</v>
          </cell>
          <cell r="D296">
            <v>52</v>
          </cell>
          <cell r="F296">
            <v>52</v>
          </cell>
        </row>
        <row r="297">
          <cell r="A297" t="str">
            <v>КЛБ С/К МИНИ-САЛЯМИ 300 г  Клин</v>
          </cell>
          <cell r="D297">
            <v>79</v>
          </cell>
          <cell r="F297">
            <v>79</v>
          </cell>
        </row>
        <row r="298">
          <cell r="A298" t="str">
            <v>КЛБ С/К ПАРМЕ НАРЕЗ 85ГР МГА  Клин</v>
          </cell>
          <cell r="D298">
            <v>91</v>
          </cell>
          <cell r="F298">
            <v>91</v>
          </cell>
        </row>
        <row r="299">
          <cell r="A299" t="str">
            <v>КЛБ С/К САЛЬЧИЧОН 280Г В/У МЯСН ПРОД ЧК  Клин</v>
          </cell>
          <cell r="D299">
            <v>16</v>
          </cell>
          <cell r="F299">
            <v>16</v>
          </cell>
        </row>
        <row r="300">
          <cell r="A300" t="str">
            <v>КЛБ С/К САЛЯМИ ВЕНСКАЯ В/У 300Г  Клин</v>
          </cell>
          <cell r="D300">
            <v>94</v>
          </cell>
          <cell r="F300">
            <v>94</v>
          </cell>
        </row>
        <row r="301">
          <cell r="A301" t="str">
            <v>КЛБ С/К СЕРВЕЛАТ ЧЕРНЫЙ КАБАН 210Г В/У МЯСН ПРОД  Клин</v>
          </cell>
          <cell r="D301">
            <v>32</v>
          </cell>
          <cell r="F301">
            <v>32</v>
          </cell>
        </row>
        <row r="302">
          <cell r="A302" t="str">
            <v>КЛБ С/К СЕРВЕЛАТ ЧЕРНЫЙ КАБАН ВЕС В/У МЯСН ПРОД  Клин</v>
          </cell>
          <cell r="D302">
            <v>11</v>
          </cell>
          <cell r="F302">
            <v>11</v>
          </cell>
        </row>
        <row r="303">
          <cell r="A303" t="str">
            <v>КЛБ С/К ЧЕРНЫЙ КАБАН В/У 300ГР  Клин</v>
          </cell>
          <cell r="D303">
            <v>39</v>
          </cell>
          <cell r="F303">
            <v>39</v>
          </cell>
        </row>
        <row r="304">
          <cell r="A304" t="str">
            <v>Колб.Марочная с/к в/у  ВЕС МИКОЯН</v>
          </cell>
          <cell r="D304">
            <v>23</v>
          </cell>
          <cell r="F304">
            <v>23</v>
          </cell>
        </row>
        <row r="305">
          <cell r="A305" t="str">
            <v>Колб.Серв.Коньячный в/к  ВЕС МИКОЯН</v>
          </cell>
          <cell r="D305">
            <v>3</v>
          </cell>
          <cell r="F305">
            <v>3</v>
          </cell>
        </row>
        <row r="306">
          <cell r="A306" t="str">
            <v>Колб.Серв.Коньячный в/к срез термо шт 350г. МИКОЯН</v>
          </cell>
          <cell r="D306">
            <v>15</v>
          </cell>
          <cell r="F306">
            <v>15</v>
          </cell>
        </row>
        <row r="307">
          <cell r="A307" t="str">
            <v>Колб.Серв.Российский в/к термо.ВЕС МИКОЯН</v>
          </cell>
          <cell r="D307">
            <v>11</v>
          </cell>
          <cell r="F307">
            <v>11</v>
          </cell>
        </row>
        <row r="308">
          <cell r="A308" t="str">
            <v>Колб.Серв.Талинский в/к термо. ВЕС МИКОЯН</v>
          </cell>
          <cell r="D308">
            <v>20</v>
          </cell>
          <cell r="F308">
            <v>20</v>
          </cell>
        </row>
        <row r="309">
          <cell r="A309" t="str">
            <v>Колбаса Кремлевская с/к в/у. ВЕС МИКОЯН</v>
          </cell>
          <cell r="D309">
            <v>32</v>
          </cell>
          <cell r="F309">
            <v>32</v>
          </cell>
        </row>
        <row r="310">
          <cell r="A310" t="str">
            <v>Колбаса Фрусто с/в шт 150гр защ.сред. МИКОЯН</v>
          </cell>
          <cell r="D310">
            <v>6</v>
          </cell>
          <cell r="F310">
            <v>6</v>
          </cell>
        </row>
        <row r="311">
          <cell r="A311" t="str">
            <v>Колбаски БОЛЬШИЕ МЯСЬОНЫ с/к "Сибирский стандарт" 0,3 кг.шт. (в ср.защ.атм.)  СПК</v>
          </cell>
          <cell r="D311">
            <v>2300</v>
          </cell>
          <cell r="F311">
            <v>2300</v>
          </cell>
        </row>
        <row r="312">
          <cell r="A312" t="str">
            <v>Колбаски ПодПивасики оригинальные с/к 0,10 кг.шт. термофор.пак.  СПК</v>
          </cell>
          <cell r="D312">
            <v>982</v>
          </cell>
          <cell r="F312">
            <v>982</v>
          </cell>
        </row>
        <row r="313">
          <cell r="A313" t="str">
            <v>Колбаски ПодПивасики острые с/к 0,10 кг.шт. термофор.пак.  СПК</v>
          </cell>
          <cell r="D313">
            <v>791</v>
          </cell>
          <cell r="F313">
            <v>791</v>
          </cell>
        </row>
        <row r="314">
          <cell r="A314" t="str">
            <v>Колбаски ПодПивасики с сыром с/к 100 гр.шт. (в ср.защ.атм.)  СПК</v>
          </cell>
          <cell r="D314">
            <v>406</v>
          </cell>
          <cell r="F314">
            <v>406</v>
          </cell>
        </row>
        <row r="315">
          <cell r="A315" t="str">
            <v>Круггетсы с сырным соусом ТМ Горячая штучка 0,25 кг зам  ПОКОМ</v>
          </cell>
          <cell r="D315">
            <v>2</v>
          </cell>
          <cell r="F315">
            <v>912</v>
          </cell>
        </row>
        <row r="316">
          <cell r="A316" t="str">
            <v>Круггетсы сочные ТМ Горячая штучка ТС Круггетсы 0,25 кг зам  ПОКОМ</v>
          </cell>
          <cell r="D316">
            <v>338</v>
          </cell>
          <cell r="F316">
            <v>1090</v>
          </cell>
        </row>
        <row r="317">
          <cell r="A317" t="str">
            <v>Ла Парте с/в "Эликатессе" 0,16 кг.шт.  СПК</v>
          </cell>
          <cell r="D317">
            <v>1</v>
          </cell>
          <cell r="F317">
            <v>1</v>
          </cell>
        </row>
        <row r="318">
          <cell r="A318" t="str">
            <v>Ла Фаворте с/в "Эликатессе" 140 гр.шт.  СПК</v>
          </cell>
          <cell r="D318">
            <v>90</v>
          </cell>
          <cell r="F318">
            <v>90</v>
          </cell>
        </row>
        <row r="319">
          <cell r="A319" t="str">
            <v>Ливерная Печеночная "Просто выгодно" 0,3 кг.шт.  СПК</v>
          </cell>
          <cell r="D319">
            <v>118</v>
          </cell>
          <cell r="F319">
            <v>118</v>
          </cell>
        </row>
        <row r="320">
          <cell r="A320" t="str">
            <v>Любительская вареная термоус.пак. "Высокий вкус"  СПК</v>
          </cell>
          <cell r="D320">
            <v>230</v>
          </cell>
          <cell r="F320">
            <v>230</v>
          </cell>
        </row>
        <row r="321">
          <cell r="A321" t="str">
            <v>Мини-сосиски в тесте "Фрайпики" 1,8кг ВЕС,  ПОКОМ</v>
          </cell>
          <cell r="F321">
            <v>109.30200000000001</v>
          </cell>
        </row>
        <row r="322">
          <cell r="A322" t="str">
            <v>Мини-сосиски в тесте "Фрайпики" 3,7кг ВЕС,  ПОКОМ</v>
          </cell>
          <cell r="F322">
            <v>168.10300000000001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4</v>
          </cell>
          <cell r="F323">
            <v>2271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2</v>
          </cell>
          <cell r="F324">
            <v>1986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9</v>
          </cell>
          <cell r="F325">
            <v>2024</v>
          </cell>
        </row>
        <row r="326">
          <cell r="A326" t="str">
            <v>Наггетсы хрустящие п/ф ВЕС ПОКОМ</v>
          </cell>
          <cell r="F326">
            <v>434</v>
          </cell>
        </row>
        <row r="327">
          <cell r="A327" t="str">
            <v>Окорок Черный Кабан, 95г (нар), Категории А  Клин</v>
          </cell>
          <cell r="D327">
            <v>87</v>
          </cell>
          <cell r="F327">
            <v>87</v>
          </cell>
        </row>
        <row r="328">
          <cell r="A328" t="str">
            <v>Оригинальная с перцем с/к  СПК</v>
          </cell>
          <cell r="D328">
            <v>611.9</v>
          </cell>
          <cell r="F328">
            <v>3011.9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2556</v>
          </cell>
          <cell r="F329">
            <v>2556</v>
          </cell>
        </row>
        <row r="330">
          <cell r="A330" t="str">
            <v>Особая вареная  СПК</v>
          </cell>
          <cell r="D330">
            <v>19</v>
          </cell>
          <cell r="F330">
            <v>19</v>
          </cell>
        </row>
        <row r="331">
          <cell r="A331" t="str">
            <v>Пельмени Grandmeni со сливочным маслом Горячая штучка 0,75 кг ПОКОМ</v>
          </cell>
          <cell r="F331">
            <v>657</v>
          </cell>
        </row>
        <row r="332">
          <cell r="A332" t="str">
            <v>Пельмени Бигбули #МЕГАВКУСИЩЕ с сочной грудинкой 0,43 кг  ПОКОМ</v>
          </cell>
          <cell r="D332">
            <v>2</v>
          </cell>
          <cell r="F332">
            <v>139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4</v>
          </cell>
          <cell r="F333">
            <v>838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112</v>
          </cell>
        </row>
        <row r="335">
          <cell r="A335" t="str">
            <v>Пельмени Бигбули с мясом, Горячая штучка 0,9кг  ПОКОМ</v>
          </cell>
          <cell r="D335">
            <v>524</v>
          </cell>
          <cell r="F335">
            <v>888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D336">
            <v>2</v>
          </cell>
          <cell r="F336">
            <v>1435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4</v>
          </cell>
          <cell r="F337">
            <v>251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6</v>
          </cell>
          <cell r="F338">
            <v>1217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11</v>
          </cell>
          <cell r="F339">
            <v>1181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1761.7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7</v>
          </cell>
          <cell r="F341">
            <v>3074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13</v>
          </cell>
          <cell r="F342">
            <v>1229</v>
          </cell>
        </row>
        <row r="343">
          <cell r="A343" t="str">
            <v>Пельмени Быстромени сфера, ВЕС  ПОКОМ</v>
          </cell>
          <cell r="F343">
            <v>15</v>
          </cell>
        </row>
        <row r="344">
          <cell r="A344" t="str">
            <v>Пельмени Левантские ТМ Особый рецепт 0,8 кг  ПОКОМ</v>
          </cell>
          <cell r="F344">
            <v>30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12</v>
          </cell>
          <cell r="F345">
            <v>2038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F346">
            <v>333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20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25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678.01099999999997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2</v>
          </cell>
          <cell r="F350">
            <v>878</v>
          </cell>
        </row>
        <row r="351">
          <cell r="A351" t="str">
            <v>Пельмени Сочные сфера 0,9 кг ТМ Стародворье ПОКОМ</v>
          </cell>
          <cell r="F351">
            <v>1165</v>
          </cell>
        </row>
        <row r="352">
          <cell r="A352" t="str">
            <v>По-Австрийски с/к 260 гр.шт. "Высокий вкус"  СПК</v>
          </cell>
          <cell r="D352">
            <v>106</v>
          </cell>
          <cell r="F352">
            <v>106</v>
          </cell>
        </row>
        <row r="353">
          <cell r="A353" t="str">
            <v>Покровская вареная 0,47 кг шт.  СПК</v>
          </cell>
          <cell r="D353">
            <v>24</v>
          </cell>
          <cell r="F353">
            <v>24</v>
          </cell>
        </row>
        <row r="354">
          <cell r="A354" t="str">
            <v>Праздничная с/к "Сибирский стандарт" 560 гр.шт.  СПК</v>
          </cell>
          <cell r="D354">
            <v>3292</v>
          </cell>
          <cell r="F354">
            <v>4992</v>
          </cell>
        </row>
        <row r="355">
          <cell r="A355" t="str">
            <v>Салями Трюфель с/в "Эликатессе" 0,16 кг.шт.  СПК</v>
          </cell>
          <cell r="D355">
            <v>139</v>
          </cell>
          <cell r="F355">
            <v>139</v>
          </cell>
        </row>
        <row r="356">
          <cell r="A356" t="str">
            <v>Салями Финская с/к 235 гр.шт. "Высокий вкус"  СПК</v>
          </cell>
          <cell r="D356">
            <v>146</v>
          </cell>
          <cell r="F356">
            <v>146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179</v>
          </cell>
          <cell r="F357">
            <v>379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148</v>
          </cell>
          <cell r="F358">
            <v>148</v>
          </cell>
        </row>
        <row r="359">
          <cell r="A359" t="str">
            <v>Семейная с чесночком вареная (СПК+СКМ)  СПК</v>
          </cell>
          <cell r="D359">
            <v>525</v>
          </cell>
          <cell r="F359">
            <v>525</v>
          </cell>
        </row>
        <row r="360">
          <cell r="A360" t="str">
            <v>Семейная с чесночком Экстра вареная  СПК</v>
          </cell>
          <cell r="D360">
            <v>136.5</v>
          </cell>
          <cell r="F360">
            <v>136.5</v>
          </cell>
        </row>
        <row r="361">
          <cell r="A361" t="str">
            <v>Семейная с чесночком Экстра вареная 0,5 кг.шт.  СПК</v>
          </cell>
          <cell r="D361">
            <v>20</v>
          </cell>
          <cell r="F361">
            <v>20</v>
          </cell>
        </row>
        <row r="362">
          <cell r="A362" t="str">
            <v>Сервелат мелкозернистый в/к 0,5 кг.шт. термоус.пак. "Высокий вкус"  СПК</v>
          </cell>
          <cell r="D362">
            <v>59</v>
          </cell>
          <cell r="F362">
            <v>59</v>
          </cell>
        </row>
        <row r="363">
          <cell r="A363" t="str">
            <v>Сервелат Финский в/к 0,38 кг.шт. термофор.пак.  СПК</v>
          </cell>
          <cell r="D363">
            <v>50</v>
          </cell>
          <cell r="F363">
            <v>50</v>
          </cell>
        </row>
        <row r="364">
          <cell r="A364" t="str">
            <v>Сервелат Фирменный в/к 0,10 кг.шт. нарезка (лоток с ср.защ.атм.)  СПК</v>
          </cell>
          <cell r="D364">
            <v>39</v>
          </cell>
          <cell r="F364">
            <v>39</v>
          </cell>
        </row>
        <row r="365">
          <cell r="A365" t="str">
            <v>Сибирская особая с/к 0,10 кг.шт. нарезка (лоток с ср.защ.атм.)  СПК</v>
          </cell>
          <cell r="D365">
            <v>241</v>
          </cell>
          <cell r="F365">
            <v>241</v>
          </cell>
        </row>
        <row r="366">
          <cell r="A366" t="str">
            <v>Сибирская особая с/к 0,235 кг шт.  СПК</v>
          </cell>
          <cell r="D366">
            <v>338</v>
          </cell>
          <cell r="F366">
            <v>338</v>
          </cell>
        </row>
        <row r="367">
          <cell r="A367" t="str">
            <v>Славянская п/к 0,38 кг шт.термофор.пак.  СПК</v>
          </cell>
          <cell r="D367">
            <v>29</v>
          </cell>
          <cell r="F367">
            <v>29</v>
          </cell>
        </row>
        <row r="368">
          <cell r="A368" t="str">
            <v>Снеки  ЖАР-мени ВЕС. рубленые в тесте замор.  ПОКОМ</v>
          </cell>
          <cell r="F368">
            <v>225.601</v>
          </cell>
        </row>
        <row r="369">
          <cell r="A369" t="str">
            <v>СОС МОЛОЧНЫЕ 470Г МГА МЯСН. ПРОД.КАТ.Б  Клин</v>
          </cell>
          <cell r="D369">
            <v>66</v>
          </cell>
          <cell r="F369">
            <v>66</v>
          </cell>
        </row>
        <row r="370">
          <cell r="A370" t="str">
            <v>Сосис.Кремлевские защ сред. ВЕС МИКОЯН</v>
          </cell>
          <cell r="D370">
            <v>12.135999999999999</v>
          </cell>
          <cell r="F370">
            <v>12.135999999999999</v>
          </cell>
        </row>
        <row r="371">
          <cell r="A371" t="str">
            <v>Сосис.Кремлевские шт 380г.термо МИКОЯН</v>
          </cell>
          <cell r="D371">
            <v>5</v>
          </cell>
          <cell r="F371">
            <v>5</v>
          </cell>
        </row>
        <row r="372">
          <cell r="A372" t="str">
            <v>Сосиски "Баварские" 0,36 кг.шт. вак.упак.  СПК</v>
          </cell>
          <cell r="D372">
            <v>14</v>
          </cell>
          <cell r="F372">
            <v>14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528</v>
          </cell>
          <cell r="F373">
            <v>678</v>
          </cell>
        </row>
        <row r="374">
          <cell r="A374" t="str">
            <v>Сосиски "Молочные" 0,36 кг.шт. вак.упак.  СПК</v>
          </cell>
          <cell r="D374">
            <v>23</v>
          </cell>
          <cell r="F374">
            <v>23</v>
          </cell>
        </row>
        <row r="375">
          <cell r="A375" t="str">
            <v>Сосиски Мусульманские "Просто выгодно" (в ср.защ.атм.)  СПК</v>
          </cell>
          <cell r="D375">
            <v>60</v>
          </cell>
          <cell r="F375">
            <v>60</v>
          </cell>
        </row>
        <row r="376">
          <cell r="A376" t="str">
            <v>Сосиски Оригинальные ТМ Стародворье  0,33 кг.  ПОКОМ</v>
          </cell>
          <cell r="F376">
            <v>4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68</v>
          </cell>
          <cell r="F378">
            <v>68</v>
          </cell>
        </row>
        <row r="379">
          <cell r="A379" t="str">
            <v>Сыр "Пармезан" 40% колотый 100 гр  ОСТАНКИНО</v>
          </cell>
          <cell r="D379">
            <v>2</v>
          </cell>
          <cell r="F379">
            <v>2</v>
          </cell>
        </row>
        <row r="380">
          <cell r="A380" t="str">
            <v>Сыр "Пармезан" 40% кусок 180 гр  ОСТАНКИНО</v>
          </cell>
          <cell r="D380">
            <v>10</v>
          </cell>
          <cell r="F380">
            <v>10</v>
          </cell>
        </row>
        <row r="381">
          <cell r="A381" t="str">
            <v>Сыр Боккончини копченый 40% 100 гр.  ОСТАНКИНО</v>
          </cell>
          <cell r="D381">
            <v>17</v>
          </cell>
          <cell r="F381">
            <v>17</v>
          </cell>
        </row>
        <row r="382">
          <cell r="A382" t="str">
            <v>Сыр Папа Может Гауда  45% 200гр     Останкино</v>
          </cell>
          <cell r="D382">
            <v>462</v>
          </cell>
          <cell r="F382">
            <v>462</v>
          </cell>
        </row>
        <row r="383">
          <cell r="A383" t="str">
            <v>Сыр Папа Может Гауда  45% вес     Останкино</v>
          </cell>
          <cell r="D383">
            <v>19</v>
          </cell>
          <cell r="F383">
            <v>19</v>
          </cell>
        </row>
        <row r="384">
          <cell r="A384" t="str">
            <v>Сыр Папа Может Гауда 48%, нарез, 125г (9 шт)  Останкино</v>
          </cell>
          <cell r="D384">
            <v>15</v>
          </cell>
          <cell r="F384">
            <v>15</v>
          </cell>
        </row>
        <row r="385">
          <cell r="A385" t="str">
            <v>Сыр Папа Может Голландский  45% 200гр     Останкино</v>
          </cell>
          <cell r="D385">
            <v>921</v>
          </cell>
          <cell r="F385">
            <v>922</v>
          </cell>
        </row>
        <row r="386">
          <cell r="A386" t="str">
            <v>Сыр Папа Может Голландский  45% вес      Останкино</v>
          </cell>
          <cell r="D386">
            <v>89.5</v>
          </cell>
          <cell r="F386">
            <v>91.474999999999994</v>
          </cell>
        </row>
        <row r="387">
          <cell r="A387" t="str">
            <v>Сыр Папа Может Голландский 45%, нарез, 125г (9 шт)  Останкино</v>
          </cell>
          <cell r="D387">
            <v>15</v>
          </cell>
          <cell r="F387">
            <v>15</v>
          </cell>
        </row>
        <row r="388">
          <cell r="A388" t="str">
            <v>Сыр Папа Может Министерский 45% 200г  Останкино</v>
          </cell>
          <cell r="D388">
            <v>5</v>
          </cell>
          <cell r="F388">
            <v>5</v>
          </cell>
        </row>
        <row r="389">
          <cell r="A389" t="str">
            <v>Сыр Папа Может Министерский 50%, нарезка 125г  Останкино</v>
          </cell>
          <cell r="D389">
            <v>1</v>
          </cell>
          <cell r="F389">
            <v>1</v>
          </cell>
        </row>
        <row r="390">
          <cell r="A390" t="str">
            <v>Сыр Папа Может Папин завтрак 45%, нарезка 125г  Останкино</v>
          </cell>
          <cell r="D390">
            <v>23</v>
          </cell>
          <cell r="F390">
            <v>23</v>
          </cell>
        </row>
        <row r="391">
          <cell r="A391" t="str">
            <v>Сыр Папа Может Папин Завтрак 50% 200г  Останкино</v>
          </cell>
          <cell r="D391">
            <v>22</v>
          </cell>
          <cell r="F391">
            <v>22</v>
          </cell>
        </row>
        <row r="392">
          <cell r="A392" t="str">
            <v>Сыр Папа Может Российский  50% 200гр    Останкино</v>
          </cell>
          <cell r="D392">
            <v>1181</v>
          </cell>
          <cell r="F392">
            <v>1182</v>
          </cell>
        </row>
        <row r="393">
          <cell r="A393" t="str">
            <v>Сыр Папа Может Российский  50% вес    Останкино</v>
          </cell>
          <cell r="D393">
            <v>156.5</v>
          </cell>
          <cell r="F393">
            <v>158.87</v>
          </cell>
        </row>
        <row r="394">
          <cell r="A394" t="str">
            <v>Сыр Папа Может Российский 50%, нарезка 125г  Останкино</v>
          </cell>
          <cell r="D394">
            <v>122</v>
          </cell>
          <cell r="F394">
            <v>122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137.4</v>
          </cell>
          <cell r="F395">
            <v>137.4</v>
          </cell>
        </row>
        <row r="396">
          <cell r="A396" t="str">
            <v>Сыр Папа Может Тильзитер   45% 200гр     Останкино</v>
          </cell>
          <cell r="D396">
            <v>565</v>
          </cell>
          <cell r="F396">
            <v>565</v>
          </cell>
        </row>
        <row r="397">
          <cell r="A397" t="str">
            <v>Сыр Папа Может Тильзитер   45% вес      Останкино</v>
          </cell>
          <cell r="D397">
            <v>105</v>
          </cell>
          <cell r="F397">
            <v>105</v>
          </cell>
        </row>
        <row r="398">
          <cell r="A398" t="str">
            <v>Сыр Папа Может Тильзитер 50%, нарезка 125г  Останкино</v>
          </cell>
          <cell r="D398">
            <v>16</v>
          </cell>
          <cell r="F398">
            <v>16</v>
          </cell>
        </row>
        <row r="399">
          <cell r="A399" t="str">
            <v>Сыр Папа Может Эдам 45% вес (=3,5кг)  Останкино</v>
          </cell>
          <cell r="D399">
            <v>10</v>
          </cell>
          <cell r="F399">
            <v>10</v>
          </cell>
        </row>
        <row r="400">
          <cell r="A400" t="str">
            <v>Сыр Плавл. Сливочный 55% 190гр  Останкино</v>
          </cell>
          <cell r="D400">
            <v>90</v>
          </cell>
          <cell r="F400">
            <v>90</v>
          </cell>
        </row>
        <row r="401">
          <cell r="A401" t="str">
            <v>Сыр рассольный жирный Чечил 45% 100 гр  ОСТАНКИНО</v>
          </cell>
          <cell r="D401">
            <v>23</v>
          </cell>
          <cell r="F401">
            <v>23</v>
          </cell>
        </row>
        <row r="402">
          <cell r="A402" t="str">
            <v>Сыр рассольный жирный Чечил копченый 45% 100 гр  ОСТАНКИНО</v>
          </cell>
          <cell r="D402">
            <v>23</v>
          </cell>
          <cell r="F402">
            <v>23</v>
          </cell>
        </row>
        <row r="403">
          <cell r="A403" t="str">
            <v>Сыр Скаморца свежий 40% 100 гр.  ОСТАНКИНО</v>
          </cell>
          <cell r="D403">
            <v>20</v>
          </cell>
          <cell r="F403">
            <v>20</v>
          </cell>
        </row>
        <row r="404">
          <cell r="A404" t="str">
            <v>Сыр Творож. с Зеленью 140 гр.  ОСТАНКИНО</v>
          </cell>
          <cell r="D404">
            <v>19</v>
          </cell>
          <cell r="F404">
            <v>19</v>
          </cell>
        </row>
        <row r="405">
          <cell r="A405" t="str">
            <v>Сыр Творож. Сливочный 140 гр  ОСТАНКИНО</v>
          </cell>
          <cell r="D405">
            <v>20</v>
          </cell>
          <cell r="F405">
            <v>20</v>
          </cell>
        </row>
        <row r="406">
          <cell r="A406" t="str">
            <v>Сыч/Прод Коровино Российский 50% 200г НОВАЯ СЗМЖ  ОСТАНКИНО</v>
          </cell>
          <cell r="D406">
            <v>63</v>
          </cell>
          <cell r="F406">
            <v>63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275</v>
          </cell>
          <cell r="F407">
            <v>275</v>
          </cell>
        </row>
        <row r="408">
          <cell r="A408" t="str">
            <v>Сыч/Прод Коровино Тильзитер 50% 200г НОВАЯ СЗМЖ  ОСТАНКИНО</v>
          </cell>
          <cell r="D408">
            <v>173</v>
          </cell>
          <cell r="F408">
            <v>173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170</v>
          </cell>
          <cell r="F409">
            <v>173.44399999999999</v>
          </cell>
        </row>
        <row r="410">
          <cell r="A410" t="str">
            <v>Торо Неро с/в "Эликатессе" 140 гр.шт.  СПК</v>
          </cell>
          <cell r="D410">
            <v>32</v>
          </cell>
          <cell r="F410">
            <v>32</v>
          </cell>
        </row>
        <row r="411">
          <cell r="A411" t="str">
            <v>Уши свиные копченые к пиву 0,15кг нар. д/ф шт.  СПК</v>
          </cell>
          <cell r="D411">
            <v>69</v>
          </cell>
          <cell r="F411">
            <v>69</v>
          </cell>
        </row>
        <row r="412">
          <cell r="A412" t="str">
            <v>Фестивальная с/к 0,10 кг.шт. нарезка (лоток с ср.защ.атм.)  СПК</v>
          </cell>
          <cell r="D412">
            <v>250</v>
          </cell>
          <cell r="F412">
            <v>250</v>
          </cell>
        </row>
        <row r="413">
          <cell r="A413" t="str">
            <v>Фестивальная с/к 0,235 кг.шт.  СПК</v>
          </cell>
          <cell r="D413">
            <v>847</v>
          </cell>
          <cell r="F413">
            <v>847</v>
          </cell>
        </row>
        <row r="414">
          <cell r="A414" t="str">
            <v>Фрай-пицца с ветчиной и грибами 3,0 кг. ВЕС.  ПОКОМ</v>
          </cell>
          <cell r="F414">
            <v>27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104</v>
          </cell>
          <cell r="F416">
            <v>104</v>
          </cell>
        </row>
        <row r="417">
          <cell r="A417" t="str">
            <v>Хинкали Классические хинкали ВЕС,  ПОКОМ</v>
          </cell>
          <cell r="F417">
            <v>95</v>
          </cell>
        </row>
        <row r="418">
          <cell r="A418" t="str">
            <v>Хотстеры ТМ Горячая штучка ТС Хотстеры 0,25 кг зам  ПОКОМ</v>
          </cell>
          <cell r="D418">
            <v>2</v>
          </cell>
          <cell r="F418">
            <v>1412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108</v>
          </cell>
        </row>
        <row r="420">
          <cell r="A420" t="str">
            <v>Хрустящие крылышки ТМ Горячая штучка 0,3 кг зам  ПОКОМ</v>
          </cell>
          <cell r="F420">
            <v>158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26</v>
          </cell>
        </row>
        <row r="422">
          <cell r="A422" t="str">
            <v>Чебупай сочное яблоко ТМ Горячая штучка 0,2 кг зам.  ПОКОМ</v>
          </cell>
          <cell r="F422">
            <v>209</v>
          </cell>
        </row>
        <row r="423">
          <cell r="A423" t="str">
            <v>Чебупай спелая вишня ТМ Горячая штучка 0,2 кг зам.  ПОКОМ</v>
          </cell>
          <cell r="D423">
            <v>2</v>
          </cell>
          <cell r="F423">
            <v>246</v>
          </cell>
        </row>
        <row r="424">
          <cell r="A424" t="str">
            <v>Чебупели Курочка гриль ТМ Горячая штучка, 0,3 кг зам  ПОКОМ</v>
          </cell>
          <cell r="F424">
            <v>809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2165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6</v>
          </cell>
          <cell r="F426">
            <v>1970</v>
          </cell>
        </row>
        <row r="427">
          <cell r="A427" t="str">
            <v>Чебуреки Мясные вес 2,7  ПОКОМ</v>
          </cell>
          <cell r="F427">
            <v>156.6</v>
          </cell>
        </row>
        <row r="428">
          <cell r="A428" t="str">
            <v>Чебуреки с мясом, грибами и картофелем. ВЕС  ПОКОМ</v>
          </cell>
          <cell r="F428">
            <v>14.8</v>
          </cell>
        </row>
        <row r="429">
          <cell r="A429" t="str">
            <v>Чебуреки сочные, ВЕС, куриные жарен. зам  ПОКОМ</v>
          </cell>
          <cell r="F429">
            <v>580.50099999999998</v>
          </cell>
        </row>
        <row r="430">
          <cell r="A430" t="str">
            <v>Чоризо с/к "Эликатессе" 0,20 кг.шт.  СПК</v>
          </cell>
          <cell r="D430">
            <v>3</v>
          </cell>
          <cell r="F430">
            <v>3</v>
          </cell>
        </row>
        <row r="431">
          <cell r="A431" t="str">
            <v>ШЕЙКА С/К НАРЕЗ. 95ГР МГА МЯСН.ПРОД.КАТ.А ЧК  Клин</v>
          </cell>
          <cell r="D431">
            <v>20</v>
          </cell>
          <cell r="F431">
            <v>20</v>
          </cell>
        </row>
        <row r="432">
          <cell r="A432" t="str">
            <v>Шпикачки Русские (черева) (в ср.защ.атм.) "Высокий вкус"  СПК</v>
          </cell>
          <cell r="D432">
            <v>150</v>
          </cell>
          <cell r="F432">
            <v>150</v>
          </cell>
        </row>
        <row r="433">
          <cell r="A433" t="str">
            <v>Эликапреза с/в "Эликатессе" 0,10 кг.шт. нарезка (лоток с ср.защ.атм.)  СПК</v>
          </cell>
          <cell r="D433">
            <v>214</v>
          </cell>
          <cell r="F433">
            <v>214</v>
          </cell>
        </row>
        <row r="434">
          <cell r="A434" t="str">
            <v>Юбилейная с/к 0,10 кг.шт. нарезка (лоток с ср.защ.атм.)  СПК</v>
          </cell>
          <cell r="D434">
            <v>75</v>
          </cell>
          <cell r="F434">
            <v>75</v>
          </cell>
        </row>
        <row r="435">
          <cell r="A435" t="str">
            <v>Юбилейная с/к 0,235 кг.шт.  СПК</v>
          </cell>
          <cell r="D435">
            <v>812</v>
          </cell>
          <cell r="F435">
            <v>812</v>
          </cell>
        </row>
        <row r="436">
          <cell r="A436" t="str">
            <v>Итого</v>
          </cell>
          <cell r="D436">
            <v>127570.592</v>
          </cell>
          <cell r="F436">
            <v>339653.36099999998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13.09.2023 - 13.09.2023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21.617000000000001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19.042000000000002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229.083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164.393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503.41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54.575000000000003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173</v>
          </cell>
        </row>
        <row r="14">
          <cell r="A14" t="str">
            <v xml:space="preserve"> 022  Колбаса Вязанка со шпиком, вектор 0,5кг, ПОКОМ</v>
          </cell>
          <cell r="D14">
            <v>45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644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1028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49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62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15</v>
          </cell>
        </row>
        <row r="24">
          <cell r="A24" t="str">
            <v xml:space="preserve"> 068  Колбаса Особая ТМ Особый рецепт, 0,5 кг, ПОКОМ</v>
          </cell>
          <cell r="D24">
            <v>10</v>
          </cell>
        </row>
        <row r="25">
          <cell r="A25" t="str">
            <v xml:space="preserve"> 079  Колбаса Сервелат Кремлевский,  0.35 кг, ПОКОМ</v>
          </cell>
          <cell r="D25">
            <v>24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279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225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64</v>
          </cell>
        </row>
        <row r="29">
          <cell r="A29" t="str">
            <v xml:space="preserve"> 092  Сосиски Баварские с сыром,  0.42кг,ПОКОМ</v>
          </cell>
          <cell r="D29">
            <v>792</v>
          </cell>
        </row>
        <row r="30">
          <cell r="A30" t="str">
            <v xml:space="preserve"> 096  Сосиски Баварские,  0.42кг,ПОКОМ</v>
          </cell>
          <cell r="D30">
            <v>1623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83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85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140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50.079000000000001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1281.873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15.91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182.8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32.192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1799.1030000000001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49.674999999999997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9.7810000000000006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2.6440000000000001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1625.808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1061.498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11.401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25.608000000000001</v>
          </cell>
        </row>
        <row r="48">
          <cell r="A48" t="str">
            <v xml:space="preserve"> 240  Колбаса Салями охотничья, ВЕС. ПОКОМ</v>
          </cell>
          <cell r="D48">
            <v>2.581</v>
          </cell>
        </row>
        <row r="49">
          <cell r="A49" t="str">
            <v xml:space="preserve"> 243  Колбаса Сервелат Зернистый, ВЕС.  ПОКОМ</v>
          </cell>
          <cell r="D49">
            <v>1.407</v>
          </cell>
        </row>
        <row r="50">
          <cell r="A50" t="str">
            <v xml:space="preserve"> 247  Сардельки Нежные, ВЕС.  ПОКОМ</v>
          </cell>
          <cell r="D50">
            <v>56.756999999999998</v>
          </cell>
        </row>
        <row r="51">
          <cell r="A51" t="str">
            <v xml:space="preserve"> 248  Сардельки Сочные ТМ Особый рецепт,   ПОКОМ</v>
          </cell>
          <cell r="D51">
            <v>39.512999999999998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331.02600000000001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14.885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61.569000000000003</v>
          </cell>
        </row>
        <row r="55">
          <cell r="A55" t="str">
            <v xml:space="preserve"> 263  Шпикачки Стародворские, ВЕС.  ПОКОМ</v>
          </cell>
          <cell r="D55">
            <v>27.896999999999998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114.538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76.629000000000005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212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1152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665</v>
          </cell>
        </row>
        <row r="61">
          <cell r="A61" t="str">
            <v xml:space="preserve"> 283  Сосиски Сочинки, ВЕС, ТМ Стародворье ПОКОМ</v>
          </cell>
          <cell r="D61">
            <v>91.341999999999999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30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204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68.846999999999994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1097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1316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D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8.577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18.538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305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141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282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35.101999999999997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20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131.00800000000001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49.676000000000002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1.48</v>
          </cell>
        </row>
        <row r="78">
          <cell r="A78" t="str">
            <v xml:space="preserve"> 318  Сосиски Датские ТМ Зареченские, ВЕС  ПОКОМ</v>
          </cell>
          <cell r="D78">
            <v>555.702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813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1020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126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1.0129999999999999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6.5679999999999996</v>
          </cell>
        </row>
        <row r="84">
          <cell r="A84" t="str">
            <v xml:space="preserve"> 328  Сардельки Сочинки Стародворье ТМ  0,4 кг ПОКОМ</v>
          </cell>
          <cell r="D84">
            <v>50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89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150.43299999999999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5.0940000000000003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89</v>
          </cell>
        </row>
        <row r="89">
          <cell r="A89" t="str">
            <v xml:space="preserve"> 341 Сосиски Сочинки Сливочные ТМ Стародворье ВЕС ПОКОМ</v>
          </cell>
          <cell r="D89">
            <v>6.7350000000000003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314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268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88.685000000000002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113.125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157.19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113.855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7.2720000000000002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26</v>
          </cell>
        </row>
        <row r="98">
          <cell r="A98" t="str">
            <v xml:space="preserve"> 351  Колбаса Стародворская без Шпика 0,4 кг. ТМ Стародворье  ПОКОМ</v>
          </cell>
          <cell r="D98">
            <v>10</v>
          </cell>
        </row>
        <row r="99">
          <cell r="A99" t="str">
            <v xml:space="preserve"> 352  Ветчина Нежная с нежным филе 0,4 кг ТМ Особый рецепт  ПОКОМ</v>
          </cell>
          <cell r="D99">
            <v>1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3.9780000000000002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91</v>
          </cell>
        </row>
        <row r="102">
          <cell r="A102" t="str">
            <v xml:space="preserve"> 372  Ветчина Сочинка ТМ Стародворье. ВЕС ПОКОМ</v>
          </cell>
          <cell r="D102">
            <v>5.4020000000000001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13.413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2.637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17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22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25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167</v>
          </cell>
        </row>
        <row r="109">
          <cell r="A109" t="str">
            <v>3215 ВЕТЧ.МЯСНАЯ Папа может п/о 0.4кг 8шт.    ОСТАНКИНО</v>
          </cell>
          <cell r="D109">
            <v>86</v>
          </cell>
        </row>
        <row r="110">
          <cell r="A110" t="str">
            <v>3678 СОЧНЫЕ сос п/о мгс 2*2     ОСТАНКИНО</v>
          </cell>
          <cell r="D110">
            <v>564.83600000000001</v>
          </cell>
        </row>
        <row r="111">
          <cell r="A111" t="str">
            <v>3717 СОЧНЫЕ сос п/о мгс 1*6 ОСТАНКИНО</v>
          </cell>
          <cell r="D111">
            <v>392.25200000000001</v>
          </cell>
        </row>
        <row r="112">
          <cell r="A112" t="str">
            <v>4063 МЯСНАЯ Папа может вар п/о_Л   ОСТАНКИНО</v>
          </cell>
          <cell r="D112">
            <v>501.75599999999997</v>
          </cell>
        </row>
        <row r="113">
          <cell r="A113" t="str">
            <v>4117 ЭКСТРА Папа может с/к в/у_Л   ОСТАНКИНО</v>
          </cell>
          <cell r="D113">
            <v>6.0119999999999996</v>
          </cell>
        </row>
        <row r="114">
          <cell r="A114" t="str">
            <v>4574 Мясная со шпиком Папа может вар п/о ОСТАНКИНО</v>
          </cell>
          <cell r="D114">
            <v>25.814</v>
          </cell>
        </row>
        <row r="115">
          <cell r="A115" t="str">
            <v>4611 ВЕТЧ.ЛЮБИТЕЛЬСКАЯ п/о 0.4кг ОСТАНКИНО</v>
          </cell>
          <cell r="D115">
            <v>20</v>
          </cell>
        </row>
        <row r="116">
          <cell r="A116" t="str">
            <v>4614 ВЕТЧ.ЛЮБИТЕЛЬСКАЯ п/о _ ОСТАНКИНО</v>
          </cell>
          <cell r="D116">
            <v>65.370999999999995</v>
          </cell>
        </row>
        <row r="117">
          <cell r="A117" t="str">
            <v>4813 ФИЛЕЙНАЯ Папа может вар п/о_Л   ОСТАНКИНО</v>
          </cell>
          <cell r="D117">
            <v>96.712999999999994</v>
          </cell>
        </row>
        <row r="118">
          <cell r="A118" t="str">
            <v>4993 САЛЯМИ ИТАЛЬЯНСКАЯ с/к в/у 1/250*8_120c ОСТАНКИНО</v>
          </cell>
          <cell r="D118">
            <v>133</v>
          </cell>
        </row>
        <row r="119">
          <cell r="A119" t="str">
            <v>5246 ДОКТОРСКАЯ ПРЕМИУМ вар б/о мгс_30с ОСТАНКИНО</v>
          </cell>
          <cell r="D119">
            <v>16.350000000000001</v>
          </cell>
        </row>
        <row r="120">
          <cell r="A120" t="str">
            <v>5247 РУССКАЯ ПРЕМИУМ вар б/о мгс_30с ОСТАНКИНО</v>
          </cell>
          <cell r="D120">
            <v>17.757999999999999</v>
          </cell>
        </row>
        <row r="121">
          <cell r="A121" t="str">
            <v>5336 ОСОБАЯ вар п/о  ОСТАНКИНО</v>
          </cell>
          <cell r="D121">
            <v>21.965</v>
          </cell>
        </row>
        <row r="122">
          <cell r="A122" t="str">
            <v>5337 ОСОБАЯ СО ШПИКОМ вар п/о  ОСТАНКИНО</v>
          </cell>
          <cell r="D122">
            <v>19.96</v>
          </cell>
        </row>
        <row r="123">
          <cell r="A123" t="str">
            <v>5341 СЕРВЕЛАТ ОХОТНИЧИЙ в/к в/у  ОСТАНКИНО</v>
          </cell>
          <cell r="D123">
            <v>87.692999999999998</v>
          </cell>
        </row>
        <row r="124">
          <cell r="A124" t="str">
            <v>5483 ЭКСТРА Папа может с/к в/у 1/250 8шт.   ОСТАНКИНО</v>
          </cell>
          <cell r="D124">
            <v>223</v>
          </cell>
        </row>
        <row r="125">
          <cell r="A125" t="str">
            <v>5532 СОЧНЫЕ сос п/о мгс 0.45кг 10шт_45с   ОСТАНКИНО</v>
          </cell>
          <cell r="D125">
            <v>18</v>
          </cell>
        </row>
        <row r="126">
          <cell r="A126" t="str">
            <v>5533 СОЧНЫЕ сос п/о в/у 1/350 8шт_45с   ОСТАНКИНО</v>
          </cell>
          <cell r="D126">
            <v>7</v>
          </cell>
        </row>
        <row r="127">
          <cell r="A127" t="str">
            <v>5544 Сервелат Финский в/к в/у_45с НОВАЯ ОСТАНКИНО</v>
          </cell>
          <cell r="D127">
            <v>233.05699999999999</v>
          </cell>
        </row>
        <row r="128">
          <cell r="A128" t="str">
            <v>5682 САЛЯМИ МЕЛКОЗЕРНЕНАЯ с/к в/у 1/120_60с   ОСТАНКИНО</v>
          </cell>
          <cell r="D128">
            <v>392</v>
          </cell>
        </row>
        <row r="129">
          <cell r="A129" t="str">
            <v>5706 АРОМАТНАЯ Папа может с/к в/у 1/250 8шт.  ОСТАНКИНО</v>
          </cell>
          <cell r="D129">
            <v>233</v>
          </cell>
        </row>
        <row r="130">
          <cell r="A130" t="str">
            <v>5708 ПОСОЛЬСКАЯ Папа может с/к в/у ОСТАНКИНО</v>
          </cell>
          <cell r="D130">
            <v>17.452999999999999</v>
          </cell>
        </row>
        <row r="131">
          <cell r="A131" t="str">
            <v>5818 МЯСНЫЕ Папа может сос п/о мгс 1*3_45с   ОСТАНКИНО</v>
          </cell>
          <cell r="D131">
            <v>90.012</v>
          </cell>
        </row>
        <row r="132">
          <cell r="A132" t="str">
            <v>5820 СЛИВОЧНЫЕ Папа может сос п/о мгс 2*2_45с   ОСТАНКИНО</v>
          </cell>
          <cell r="D132">
            <v>29.443000000000001</v>
          </cell>
        </row>
        <row r="133">
          <cell r="A133" t="str">
            <v>5851 ЭКСТРА Папа может вар п/о   ОСТАНКИНО</v>
          </cell>
          <cell r="D133">
            <v>166.31899999999999</v>
          </cell>
        </row>
        <row r="134">
          <cell r="A134" t="str">
            <v>5931 ОХОТНИЧЬЯ Папа может с/к в/у 1/220 8шт.   ОСТАНКИНО</v>
          </cell>
          <cell r="D134">
            <v>203</v>
          </cell>
        </row>
        <row r="135">
          <cell r="A135" t="str">
            <v>5992 ВРЕМЯ ОКРОШКИ Папа может вар п/о 0.4кг   ОСТАНКИНО</v>
          </cell>
          <cell r="D135">
            <v>48</v>
          </cell>
        </row>
        <row r="136">
          <cell r="A136" t="str">
            <v>5997 ОСОБАЯ Коровино вар п/о  ОСТАНКИНО</v>
          </cell>
          <cell r="D136">
            <v>9.4979999999999993</v>
          </cell>
        </row>
        <row r="137">
          <cell r="A137" t="str">
            <v>6042 МОЛОЧНЫЕ К ЗАВТРАКУ сос п/о в/у 0.4кг   ОСТАНКИНО</v>
          </cell>
          <cell r="D137">
            <v>536</v>
          </cell>
        </row>
        <row r="138">
          <cell r="A138" t="str">
            <v>6062 МОЛОЧНЫЕ К ЗАВТРАКУ сос п/о мгс 2*2   ОСТАНКИНО</v>
          </cell>
          <cell r="D138">
            <v>181.89599999999999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184.48099999999999</v>
          </cell>
        </row>
        <row r="140">
          <cell r="A140" t="str">
            <v>6268 ГОВЯЖЬЯ Папа может вар п/о 0,4кг 8 шт.  ОСТАНКИНО</v>
          </cell>
          <cell r="D140">
            <v>67</v>
          </cell>
        </row>
        <row r="141">
          <cell r="A141" t="str">
            <v>6279 КОРЕЙКА ПО-ОСТ.к/в в/с с/н в/у 1/150_45с  ОСТАНКИНО</v>
          </cell>
          <cell r="D141">
            <v>26</v>
          </cell>
        </row>
        <row r="142">
          <cell r="A142" t="str">
            <v>6281 СВИНИНА ДЕЛИКАТ. к/в мл/к в/у 0.3кг 45с  ОСТАНКИНО</v>
          </cell>
          <cell r="D142">
            <v>177</v>
          </cell>
        </row>
        <row r="143">
          <cell r="A143" t="str">
            <v>6297 ФИЛЕЙНЫЕ сос ц/о в/у 1/270 12шт_45с  ОСТАНКИНО</v>
          </cell>
          <cell r="D143">
            <v>715</v>
          </cell>
        </row>
        <row r="144">
          <cell r="A144" t="str">
            <v>6325 ДОКТОРСКАЯ ПРЕМИУМ вар п/о 0.4кг 8шт.  ОСТАНКИНО</v>
          </cell>
          <cell r="D144">
            <v>207</v>
          </cell>
        </row>
        <row r="145">
          <cell r="A145" t="str">
            <v>6333 МЯСНАЯ Папа может вар п/о 0.4кг 8шт.  ОСТАНКИНО</v>
          </cell>
          <cell r="D145">
            <v>1450</v>
          </cell>
        </row>
        <row r="146">
          <cell r="A146" t="str">
            <v>6348 ФИЛЕЙНАЯ Папа может вар п/о 0,4кг 8шт.  ОСТАНКИНО</v>
          </cell>
          <cell r="D146">
            <v>3</v>
          </cell>
        </row>
        <row r="147">
          <cell r="A147" t="str">
            <v>6353 ЭКСТРА Папа может вар п/о 0.4кг 8шт.  ОСТАНКИНО</v>
          </cell>
          <cell r="D147">
            <v>598</v>
          </cell>
        </row>
        <row r="148">
          <cell r="A148" t="str">
            <v>6392 ФИЛЕЙНАЯ Папа может вар п/о 0.4кг. ОСТАНКИНО</v>
          </cell>
          <cell r="D148">
            <v>982</v>
          </cell>
        </row>
        <row r="149">
          <cell r="A149" t="str">
            <v>6415 БАЛЫКОВАЯ Коровино п/к в/у 0.84кг 6шт.  ОСТАНКИНО</v>
          </cell>
          <cell r="D149">
            <v>74</v>
          </cell>
        </row>
        <row r="150">
          <cell r="A150" t="str">
            <v>6427 КЛАССИЧЕСКАЯ ПМ вар п/о 0.35кг 8шт. ОСТАНКИНО</v>
          </cell>
          <cell r="D150">
            <v>218</v>
          </cell>
        </row>
        <row r="151">
          <cell r="A151" t="str">
            <v>6438 БОГАТЫРСКИЕ Папа Может сос п/о в/у 0,3кг  ОСТАНКИНО</v>
          </cell>
          <cell r="D151">
            <v>171</v>
          </cell>
        </row>
        <row r="152">
          <cell r="A152" t="str">
            <v>6439 ХОТ-ДОГ Папа может сос п/о мгс 0.38кг  ОСТАНКИНО</v>
          </cell>
          <cell r="D152">
            <v>63</v>
          </cell>
        </row>
        <row r="153">
          <cell r="A153" t="str">
            <v>6448 СВИНИНА МАДЕРА с/к с/н в/у 1/100 10шт.   ОСТАНКИНО</v>
          </cell>
          <cell r="D153">
            <v>50</v>
          </cell>
        </row>
        <row r="154">
          <cell r="A154" t="str">
            <v>6450 БЕКОН с/к с/н в/у 1/100 10шт.  ОСТАНКИНО</v>
          </cell>
          <cell r="D154">
            <v>114</v>
          </cell>
        </row>
        <row r="155">
          <cell r="A155" t="str">
            <v>6453 ЭКСТРА Папа может с/к с/н в/у 1/100 14шт.   ОСТАНКИНО</v>
          </cell>
          <cell r="D155">
            <v>350</v>
          </cell>
        </row>
        <row r="156">
          <cell r="A156" t="str">
            <v>6454 АРОМАТНАЯ с/к с/н в/у 1/100 14шт.  ОСТАНКИНО</v>
          </cell>
          <cell r="D156">
            <v>285</v>
          </cell>
        </row>
        <row r="157">
          <cell r="A157" t="str">
            <v>6461 СОЧНЫЙ ГРИЛЬ ПМ сос п/о мгс 1*6  ОСТАНКИНО</v>
          </cell>
          <cell r="D157">
            <v>67.69</v>
          </cell>
        </row>
        <row r="158">
          <cell r="A158" t="str">
            <v>6475 С СЫРОМ Папа может сос ц/о мгс 0.4кг6шт  ОСТАНКИНО</v>
          </cell>
          <cell r="D158">
            <v>108</v>
          </cell>
        </row>
        <row r="159">
          <cell r="A159" t="str">
            <v>6517 БОГАТЫРСКИЕ Папа Может сос п/о 1*6  ОСТАНКИНО</v>
          </cell>
          <cell r="D159">
            <v>15.441000000000001</v>
          </cell>
        </row>
        <row r="160">
          <cell r="A160" t="str">
            <v>6527 ШПИКАЧКИ СОЧНЫЕ ПМ сар б/о мгс 1*3 45с ОСТАНКИНО</v>
          </cell>
          <cell r="D160">
            <v>122.405</v>
          </cell>
        </row>
        <row r="161">
          <cell r="A161" t="str">
            <v>6534 СЕРВЕЛАТ ФИНСКИЙ СН в/к п/о 0.35кг 8шт  ОСТАНКИНО</v>
          </cell>
          <cell r="D161">
            <v>49</v>
          </cell>
        </row>
        <row r="162">
          <cell r="A162" t="str">
            <v>6535 СЕРВЕЛАТ ОРЕХОВЫЙ СН в/к п/о 0,35кг 8шт.  ОСТАНКИНО</v>
          </cell>
          <cell r="D162">
            <v>14</v>
          </cell>
        </row>
        <row r="163">
          <cell r="A163" t="str">
            <v>6562 СЕРВЕЛАТ КАРЕЛЬСКИЙ СН в/к в/у 0,28кг  ОСТАНКИНО</v>
          </cell>
          <cell r="D163">
            <v>143</v>
          </cell>
        </row>
        <row r="164">
          <cell r="A164" t="str">
            <v>6563 СЛИВОЧНЫЕ СН сос п/о мгс 1*6  ОСТАНКИНО</v>
          </cell>
          <cell r="D164">
            <v>16.998000000000001</v>
          </cell>
        </row>
        <row r="165">
          <cell r="A165" t="str">
            <v>6564 СЕРВЕЛАТ ОРЕХОВЫЙ ПМ в/к в/у 0.31кг 8шт.  ОСТАНКИНО</v>
          </cell>
          <cell r="D165">
            <v>61</v>
          </cell>
        </row>
        <row r="166">
          <cell r="A166" t="str">
            <v>6566 СЕРВЕЛАТ С БЕЛ.ГРИБАМИ в/к в/у 0,31кг  ОСТАНКИНО</v>
          </cell>
          <cell r="D166">
            <v>43</v>
          </cell>
        </row>
        <row r="167">
          <cell r="A167" t="str">
            <v>6589 МОЛОЧНЫЕ ГОСТ СН сос п/о мгс 0.41кг 10шт  ОСТАНКИНО</v>
          </cell>
          <cell r="D167">
            <v>15</v>
          </cell>
        </row>
        <row r="168">
          <cell r="A168" t="str">
            <v>6590 СЛИВОЧНЫЕ СН сос п/о мгс 0.41кг 10шт.  ОСТАНКИНО</v>
          </cell>
          <cell r="D168">
            <v>76</v>
          </cell>
        </row>
        <row r="169">
          <cell r="A169" t="str">
            <v>6592 ДОКТОРСКАЯ СН вар п/о  ОСТАНКИНО</v>
          </cell>
          <cell r="D169">
            <v>21.763000000000002</v>
          </cell>
        </row>
        <row r="170">
          <cell r="A170" t="str">
            <v>6593 ДОКТОРСКАЯ СН вар п/о 0.45кг 8шт.  ОСТАНКИНО</v>
          </cell>
          <cell r="D170">
            <v>63</v>
          </cell>
        </row>
        <row r="171">
          <cell r="A171" t="str">
            <v>6594 МОЛОЧНАЯ СН вар п/о  ОСТАНКИНО</v>
          </cell>
          <cell r="D171">
            <v>24.512</v>
          </cell>
        </row>
        <row r="172">
          <cell r="A172" t="str">
            <v>6595 МОЛОЧНАЯ СН вар п/о 0.45кг 8шт.  ОСТАНКИНО</v>
          </cell>
          <cell r="D172">
            <v>103</v>
          </cell>
        </row>
        <row r="173">
          <cell r="A173" t="str">
            <v>6597 РУССКАЯ СН вар п/о 0.45кг 8шт.  ОСТАНКИНО</v>
          </cell>
          <cell r="D173">
            <v>6</v>
          </cell>
        </row>
        <row r="174">
          <cell r="A174" t="str">
            <v>6601 ГОВЯЖЬИ СН сос п/о мгс 1*6  ОСТАНКИНО</v>
          </cell>
          <cell r="D174">
            <v>47.587000000000003</v>
          </cell>
        </row>
        <row r="175">
          <cell r="A175" t="str">
            <v>6606 СЫТНЫЕ Папа может сар б/о мгс 1*3 45с  ОСТАНКИНО</v>
          </cell>
          <cell r="D175">
            <v>44.896999999999998</v>
          </cell>
        </row>
        <row r="176">
          <cell r="A176" t="str">
            <v>6636 БАЛЫКОВАЯ СН в/к п/о 0,35кг 8шт  ОСТАНКИНО</v>
          </cell>
          <cell r="D176">
            <v>1</v>
          </cell>
        </row>
        <row r="177">
          <cell r="A177" t="str">
            <v>6641 СЛИВОЧНЫЕ ПМ сос п/о мгс 0,41кг 10шт.  ОСТАНКИНО</v>
          </cell>
          <cell r="D177">
            <v>320</v>
          </cell>
        </row>
        <row r="178">
          <cell r="A178" t="str">
            <v>6642 СОЧНЫЙ ГРИЛЬ ПМ сос п/о мгс 0,41кг 8шт.  ОСТАНКИНО</v>
          </cell>
          <cell r="D178">
            <v>699</v>
          </cell>
        </row>
        <row r="179">
          <cell r="A179" t="str">
            <v>6643 МОЛОЧНЫЕ ПМ сос п/о мгс 0.41кг 10шт.  ОСТАНКИНО</v>
          </cell>
          <cell r="D179">
            <v>18</v>
          </cell>
        </row>
        <row r="180">
          <cell r="A180" t="str">
            <v>6644 СОЧНЫЕ ПМ сос п/о мгс 0,41кг 10шт.  ОСТАНКИНО</v>
          </cell>
          <cell r="D180">
            <v>925</v>
          </cell>
        </row>
        <row r="181">
          <cell r="A181" t="str">
            <v>6646 СОСИСКА.РУ сос ц/о в/у 1/300 8шт.  ОСТАНКИНО</v>
          </cell>
          <cell r="D181">
            <v>30</v>
          </cell>
        </row>
        <row r="182">
          <cell r="A182" t="str">
            <v>6648 СОЧНЫЕ Папа может сар п/о мгс 1*3  ОСТАНКИНО</v>
          </cell>
          <cell r="D182">
            <v>10.567</v>
          </cell>
        </row>
        <row r="183">
          <cell r="A183" t="str">
            <v>6650 СОЧНЫЕ С СЫРОМ ПМ сар п/о мгс 1*3  ОСТАНКИНО</v>
          </cell>
          <cell r="D183">
            <v>9.4589999999999996</v>
          </cell>
        </row>
        <row r="184">
          <cell r="A184" t="str">
            <v>6658 АРОМАТНАЯ С ЧЕСНОЧКОМ СН в/к мтс 0.330кг  ОСТАНКИНО</v>
          </cell>
          <cell r="D184">
            <v>9</v>
          </cell>
        </row>
        <row r="185">
          <cell r="A185" t="str">
            <v>6666 БОЯНСКАЯ Папа может п/к в/у 0,28кг 8 шт. ОСТАНКИНО</v>
          </cell>
          <cell r="D185">
            <v>302</v>
          </cell>
        </row>
        <row r="186">
          <cell r="A186" t="str">
            <v>6669 ВЕНСКАЯ САЛЯМИ п/к в/у 0.28кг 8шт  ОСТАНКИНО</v>
          </cell>
          <cell r="D186">
            <v>185</v>
          </cell>
        </row>
        <row r="187">
          <cell r="A187" t="str">
            <v>6672 ВЕНСКАЯ САЛЯМИ п/к в/у 0.42кг 8шт.  ОСТАНКИНО</v>
          </cell>
          <cell r="D187">
            <v>27</v>
          </cell>
        </row>
        <row r="188">
          <cell r="A188" t="str">
            <v>6683 СЕРВЕЛАТ ЗЕРНИСТЫЙ ПМ в/к в/у 0,35кг  ОСТАНКИНО</v>
          </cell>
          <cell r="D188">
            <v>644</v>
          </cell>
        </row>
        <row r="189">
          <cell r="A189" t="str">
            <v>6684 СЕРВЕЛАТ КАРЕЛЬСКИЙ ПМ в/к в/у 0.28кг  ОСТАНКИНО</v>
          </cell>
          <cell r="D189">
            <v>737</v>
          </cell>
        </row>
        <row r="190">
          <cell r="A190" t="str">
            <v>6689 СЕРВЕЛАТ ОХОТНИЧИЙ ПМ в/к в/у 0,35кг 8шт  ОСТАНКИНО</v>
          </cell>
          <cell r="D190">
            <v>945</v>
          </cell>
        </row>
        <row r="191">
          <cell r="A191" t="str">
            <v>6692 СЕРВЕЛАТ ПРИМА в/к в/у 0.28кг 8шт.  ОСТАНКИНО</v>
          </cell>
          <cell r="D191">
            <v>214</v>
          </cell>
        </row>
        <row r="192">
          <cell r="A192" t="str">
            <v>6697 СЕРВЕЛАТ ФИНСКИЙ ПМ в/к в/у 0,35кг 8шт.  ОСТАНКИНО</v>
          </cell>
          <cell r="D192">
            <v>1343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12</v>
          </cell>
        </row>
        <row r="195">
          <cell r="A195" t="str">
            <v>БОНУС_283  Сосиски Сочинки, ВЕС, ТМ Стародворье ПОКОМ</v>
          </cell>
          <cell r="D195">
            <v>79.201999999999998</v>
          </cell>
        </row>
        <row r="196">
          <cell r="A196" t="str">
            <v>БОНУС_6087 СОЧНЫЕ ПМ сос п/о мгс 0,41кг 10шт.  ОСТАНКИНО</v>
          </cell>
          <cell r="D196">
            <v>209</v>
          </cell>
        </row>
        <row r="197">
          <cell r="A197" t="str">
            <v>БОНУС_6088 СОЧНЫЕ сос п/о мгс 1*6 ОСТАНКИНО</v>
          </cell>
          <cell r="D197">
            <v>46.533000000000001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65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62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88.974999999999994</v>
          </cell>
        </row>
        <row r="201">
          <cell r="A201" t="str">
            <v>БОНУС_Мини-сосиски в тесте "Фрайпики" 1,8кг ВЕС,  ПОКОМ</v>
          </cell>
          <cell r="D201">
            <v>74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105</v>
          </cell>
        </row>
        <row r="203">
          <cell r="A203" t="str">
            <v>БОНУС_Сосиски Баварские,  0.42кг,ПОКОМ</v>
          </cell>
          <cell r="D203">
            <v>285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72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203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6.88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25</v>
          </cell>
        </row>
        <row r="211">
          <cell r="A211" t="str">
            <v>Докторская вареная в/с 0,47 кг шт.  СПК</v>
          </cell>
          <cell r="D211">
            <v>7</v>
          </cell>
        </row>
        <row r="212">
          <cell r="A212" t="str">
            <v>Докторская вареная термоус.пак. "Высокий вкус"  СПК</v>
          </cell>
          <cell r="D212">
            <v>2.0779999999999998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131.50700000000001</v>
          </cell>
        </row>
        <row r="214">
          <cell r="A214" t="str">
            <v>Жар-боллы с курочкой и сыром, ВЕС  ПОКОМ</v>
          </cell>
          <cell r="D214">
            <v>57</v>
          </cell>
        </row>
        <row r="215">
          <cell r="A215" t="str">
            <v>Жар-ладушки с клубникой и вишней. Жареные с начинкой.ВЕС  ПОКОМ</v>
          </cell>
          <cell r="D215">
            <v>3.7</v>
          </cell>
        </row>
        <row r="216">
          <cell r="A216" t="str">
            <v>Жар-ладушки с мясом, картофелем и грибами. ВЕС  ПОКОМ</v>
          </cell>
          <cell r="D216">
            <v>25.9</v>
          </cell>
        </row>
        <row r="217">
          <cell r="A217" t="str">
            <v>Жар-ладушки с мясом. ВЕС  ПОКОМ</v>
          </cell>
          <cell r="D217">
            <v>48.1</v>
          </cell>
        </row>
        <row r="218">
          <cell r="A218" t="str">
            <v>Жар-ладушки с яблоком и грушей, ВЕС  ПОКОМ</v>
          </cell>
          <cell r="D218">
            <v>22.2</v>
          </cell>
        </row>
        <row r="219">
          <cell r="A219" t="str">
            <v>Жар-мени с картофелем и сочной грудинкой. ВЕС  ПОКОМ</v>
          </cell>
          <cell r="D219">
            <v>3.5</v>
          </cell>
        </row>
        <row r="220">
          <cell r="A220" t="str">
            <v>Карбонад Юбилейный термоус.пак.  СПК</v>
          </cell>
          <cell r="D220">
            <v>17.132999999999999</v>
          </cell>
        </row>
        <row r="221">
          <cell r="A221" t="str">
            <v>Классика с/к 235 гр.шт. "Высокий вкус"  СПК</v>
          </cell>
          <cell r="D221">
            <v>20</v>
          </cell>
        </row>
        <row r="222">
          <cell r="A222" t="str">
            <v>Классическая с/к "Сибирский стандарт" 560 гр.шт.  СПК</v>
          </cell>
          <cell r="D222">
            <v>792</v>
          </cell>
        </row>
        <row r="223">
          <cell r="A223" t="str">
            <v>Колбаски БОЛЬШИЕ МЯСЬОНЫ с/к "Сибирский стандарт" 0,3 кг.шт. (в ср.защ.атм.)  СПК</v>
          </cell>
          <cell r="D223">
            <v>600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334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311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107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167</v>
          </cell>
        </row>
        <row r="229">
          <cell r="A229" t="str">
            <v>Ла Фаворте с/в "Эликатессе" 140 гр.шт.  СПК</v>
          </cell>
          <cell r="D229">
            <v>12</v>
          </cell>
        </row>
        <row r="230">
          <cell r="A230" t="str">
            <v>Мини-сосиски в тесте "Фрайпики" 1,8кг ВЕС,  ПОКОМ</v>
          </cell>
          <cell r="D230">
            <v>16.2</v>
          </cell>
        </row>
        <row r="231">
          <cell r="A231" t="str">
            <v>Мини-сосиски в тесте "Фрайпики" 3,7кг ВЕС,  ПОКОМ</v>
          </cell>
          <cell r="D231">
            <v>66.599999999999994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551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348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533</v>
          </cell>
        </row>
        <row r="235">
          <cell r="A235" t="str">
            <v>Наггетсы хрустящие п/ф ВЕС ПОКОМ</v>
          </cell>
          <cell r="D235">
            <v>84</v>
          </cell>
        </row>
        <row r="236">
          <cell r="A236" t="str">
            <v>Оригинальная с перцем с/к  СПК</v>
          </cell>
          <cell r="D236">
            <v>178.102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1080</v>
          </cell>
        </row>
        <row r="238">
          <cell r="A238" t="str">
            <v>Особая вареная  СПК</v>
          </cell>
          <cell r="D238">
            <v>9.5020000000000007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135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20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127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81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295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71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235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631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278</v>
          </cell>
        </row>
        <row r="251">
          <cell r="A251" t="str">
            <v>Пельмени Левантские ТМ Особый рецепт 0,8 кг  ПОКОМ</v>
          </cell>
          <cell r="D251">
            <v>12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447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64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6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12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190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161</v>
          </cell>
        </row>
        <row r="258">
          <cell r="A258" t="str">
            <v>Пельмени Сочные сфера 0,9 кг ТМ Стародворье ПОКОМ</v>
          </cell>
          <cell r="D258">
            <v>248</v>
          </cell>
        </row>
        <row r="259">
          <cell r="A259" t="str">
            <v>По-Австрийски с/к 260 гр.шт. "Высокий вкус"  СПК</v>
          </cell>
          <cell r="D259">
            <v>27</v>
          </cell>
        </row>
        <row r="260">
          <cell r="A260" t="str">
            <v>Покровская вареная 0,47 кг шт.  СПК</v>
          </cell>
          <cell r="D260">
            <v>1</v>
          </cell>
        </row>
        <row r="261">
          <cell r="A261" t="str">
            <v>Праздничная с/к "Сибирский стандарт" 560 гр.шт.  СПК</v>
          </cell>
          <cell r="D261">
            <v>1160</v>
          </cell>
        </row>
        <row r="262">
          <cell r="A262" t="str">
            <v>Салями Трюфель с/в "Эликатессе" 0,16 кг.шт.  СПК</v>
          </cell>
          <cell r="D262">
            <v>38</v>
          </cell>
        </row>
        <row r="263">
          <cell r="A263" t="str">
            <v>Салями Финская с/к 235 гр.шт. "Высокий вкус"  СПК</v>
          </cell>
          <cell r="D263">
            <v>38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1.278</v>
          </cell>
        </row>
        <row r="265">
          <cell r="A265" t="str">
            <v>Семейная с чесночком вареная (СПК+СКМ)  СПК</v>
          </cell>
          <cell r="D265">
            <v>87.69</v>
          </cell>
        </row>
        <row r="266">
          <cell r="A266" t="str">
            <v>Семейная с чесночком Экстра вареная 0,5 кг.шт.  СПК</v>
          </cell>
          <cell r="D266">
            <v>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13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13</v>
          </cell>
        </row>
        <row r="269">
          <cell r="A269" t="str">
            <v>Сибирская особая с/к 0,235 кг шт.  СПК</v>
          </cell>
          <cell r="D269">
            <v>130</v>
          </cell>
        </row>
        <row r="270">
          <cell r="A270" t="str">
            <v>Снеки  ЖАР-мени ВЕС. рубленые в тесте замор.  ПОКОМ</v>
          </cell>
          <cell r="D270">
            <v>65.73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51.05</v>
          </cell>
        </row>
        <row r="273">
          <cell r="A273" t="str">
            <v>Сосиски "Молочные" 0,36 кг.шт. вак.упак.  СПК</v>
          </cell>
          <cell r="D273">
            <v>3</v>
          </cell>
        </row>
        <row r="274">
          <cell r="A274" t="str">
            <v>Сосиски Мусульманские "Просто выгодно" (в ср.защ.атм.)  СПК</v>
          </cell>
          <cell r="D274">
            <v>3.5369999999999999</v>
          </cell>
        </row>
        <row r="275">
          <cell r="A275" t="str">
            <v>Сосиски Хот-дог ВЕС (лоток с ср.защ.атм.)   СПК</v>
          </cell>
          <cell r="D275">
            <v>12.518000000000001</v>
          </cell>
        </row>
        <row r="276">
          <cell r="A276" t="str">
            <v>Торо Неро с/в "Эликатессе" 140 гр.шт.  СПК</v>
          </cell>
          <cell r="D276">
            <v>4</v>
          </cell>
        </row>
        <row r="277">
          <cell r="A277" t="str">
            <v>Уши свиные копченые к пиву 0,15кг нар. д/ф шт.  СПК</v>
          </cell>
          <cell r="D277">
            <v>4</v>
          </cell>
        </row>
        <row r="278">
          <cell r="A278" t="str">
            <v>Фестивальная с/к 0,235 кг.шт.  СПК</v>
          </cell>
          <cell r="D278">
            <v>273</v>
          </cell>
        </row>
        <row r="279">
          <cell r="A279" t="str">
            <v>Фрай-пицца с ветчиной и грибами 3,0 кг. ВЕС.  ПОКОМ</v>
          </cell>
          <cell r="D279">
            <v>12</v>
          </cell>
        </row>
        <row r="280">
          <cell r="A280" t="str">
            <v>Фуэт с/в "Эликатессе" 160 гр.шт.  СПК</v>
          </cell>
          <cell r="D280">
            <v>22</v>
          </cell>
        </row>
        <row r="281">
          <cell r="A281" t="str">
            <v>Хинкали Классические хинкали ВЕС,  ПОКОМ</v>
          </cell>
          <cell r="D281">
            <v>20</v>
          </cell>
        </row>
        <row r="282">
          <cell r="A282" t="str">
            <v>Хотстеры ТМ Горячая штучка ТС Хотстеры 0,25 кг зам  ПОКОМ</v>
          </cell>
          <cell r="D282">
            <v>351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1</v>
          </cell>
        </row>
        <row r="284">
          <cell r="A284" t="str">
            <v>Хрустящие крылышки ТМ Горячая штучка 0,3 кг зам  ПОКОМ</v>
          </cell>
          <cell r="D284">
            <v>34</v>
          </cell>
        </row>
        <row r="285">
          <cell r="A285" t="str">
            <v>Хрустящие крылышки. В панировке куриные жареные.ВЕС  ПОКОМ</v>
          </cell>
          <cell r="D285">
            <v>5.4</v>
          </cell>
        </row>
        <row r="286">
          <cell r="A286" t="str">
            <v>Чебупай сочное яблоко ТМ Горячая штучка 0,2 кг зам.  ПОКОМ</v>
          </cell>
          <cell r="D286">
            <v>43</v>
          </cell>
        </row>
        <row r="287">
          <cell r="A287" t="str">
            <v>Чебупай спелая вишня ТМ Горячая штучка 0,2 кг зам.  ПОКОМ</v>
          </cell>
          <cell r="D287">
            <v>61</v>
          </cell>
        </row>
        <row r="288">
          <cell r="A288" t="str">
            <v>Чебупели Курочка гриль ТМ Горячая штучка, 0,3 кг зам  ПОКОМ</v>
          </cell>
          <cell r="D288">
            <v>138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331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398</v>
          </cell>
        </row>
        <row r="291">
          <cell r="A291" t="str">
            <v>Чебуреки Мясные вес 2,7  ПОКОМ</v>
          </cell>
          <cell r="D291">
            <v>37.799999999999997</v>
          </cell>
        </row>
        <row r="292">
          <cell r="A292" t="str">
            <v>Чебуреки с мясом, грибами и картофелем. ВЕС  ПОКОМ</v>
          </cell>
          <cell r="D292">
            <v>3.7</v>
          </cell>
        </row>
        <row r="293">
          <cell r="A293" t="str">
            <v>Чебуреки сочные, ВЕС, куриные жарен. зам  ПОКОМ</v>
          </cell>
          <cell r="D293">
            <v>140</v>
          </cell>
        </row>
        <row r="294">
          <cell r="A294" t="str">
            <v>Шпикачки Русские (черева) (в ср.защ.атм.) "Высокий вкус"  СПК</v>
          </cell>
          <cell r="D294">
            <v>4.4539999999999997</v>
          </cell>
        </row>
        <row r="295">
          <cell r="A295" t="str">
            <v>Юбилейная с/к 0,10 кг.шт. нарезка (лоток с ср.защ.атм.)  СПК</v>
          </cell>
          <cell r="D295">
            <v>12</v>
          </cell>
        </row>
        <row r="296">
          <cell r="A296" t="str">
            <v>Юбилейная с/к 0,235 кг.шт.  СПК</v>
          </cell>
          <cell r="D296">
            <v>214</v>
          </cell>
        </row>
        <row r="297">
          <cell r="A297" t="str">
            <v>Итого</v>
          </cell>
          <cell r="D297">
            <v>56560.192999999999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07.09.2023 - 13.09.2023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3000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1098</v>
          </cell>
        </row>
        <row r="9">
          <cell r="A9" t="str">
            <v xml:space="preserve"> 092  Сосиски Баварские с сыром,  0.42кг,ПОКОМ</v>
          </cell>
          <cell r="D9">
            <v>894</v>
          </cell>
        </row>
        <row r="10">
          <cell r="A10" t="str">
            <v xml:space="preserve"> 096  Сосиски Баварские,  0.42кг,ПОКОМ</v>
          </cell>
          <cell r="D10">
            <v>3600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816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1380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3260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640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84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336</v>
          </cell>
        </row>
        <row r="17">
          <cell r="A17" t="str">
            <v>Пельмени Бигбули с мясом, Горячая штучка 0,9кг  ПОКОМ</v>
          </cell>
          <cell r="D17">
            <v>520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408</v>
          </cell>
        </row>
        <row r="19">
          <cell r="A19" t="str">
            <v>Итого</v>
          </cell>
          <cell r="D19">
            <v>16036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ColWidth="10.5" defaultRowHeight="11.45" customHeight="1" outlineLevelRow="1" x14ac:dyDescent="0.2"/>
  <cols>
    <col min="1" max="1" width="64.164062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9.6640625" style="5" customWidth="1"/>
    <col min="27" max="27" width="6" style="5" bestFit="1" customWidth="1"/>
    <col min="28" max="28" width="5.1640625" style="5" bestFit="1" customWidth="1"/>
    <col min="29" max="29" width="7.6640625" style="5" customWidth="1"/>
    <col min="30" max="31" width="1.8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6" t="s">
        <v>91</v>
      </c>
      <c r="P4" s="16" t="s">
        <v>91</v>
      </c>
      <c r="S4" s="16" t="s">
        <v>92</v>
      </c>
      <c r="T4" s="16" t="s">
        <v>93</v>
      </c>
      <c r="U4" s="16" t="s">
        <v>94</v>
      </c>
    </row>
    <row r="5" spans="1:31" ht="11.1" customHeight="1" x14ac:dyDescent="0.2">
      <c r="A5" s="6"/>
      <c r="B5" s="6"/>
      <c r="C5" s="3"/>
      <c r="D5" s="3"/>
      <c r="E5" s="9">
        <f>SUM(E6:E104)</f>
        <v>38958.19</v>
      </c>
      <c r="F5" s="9">
        <f>SUM(F6:F104)</f>
        <v>51076.866000000002</v>
      </c>
      <c r="I5" s="9">
        <f>SUM(I6:I104)</f>
        <v>40591.451000000001</v>
      </c>
      <c r="J5" s="9">
        <f t="shared" ref="J5:P5" si="0">SUM(J6:J104)</f>
        <v>-1633.2609999999997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3376</v>
      </c>
      <c r="O5" s="9">
        <f t="shared" si="0"/>
        <v>7522.0379999999996</v>
      </c>
      <c r="P5" s="9">
        <f t="shared" si="0"/>
        <v>20710</v>
      </c>
      <c r="S5" s="9">
        <f t="shared" ref="S5" si="1">SUM(S6:S104)</f>
        <v>6444.2606000000014</v>
      </c>
      <c r="T5" s="9">
        <f t="shared" ref="T5" si="2">SUM(T6:T104)</f>
        <v>7548.4801999999972</v>
      </c>
      <c r="U5" s="9">
        <f t="shared" ref="U5" si="3">SUM(U6:U104)</f>
        <v>8409.7099999999991</v>
      </c>
      <c r="V5" s="9">
        <f t="shared" ref="V5" si="4">SUM(V6:V104)</f>
        <v>1348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24086</v>
      </c>
      <c r="AA5" s="9">
        <f t="shared" ref="AA5:AC5" si="8">SUM(AA6:AA104)</f>
        <v>2819.1946491946492</v>
      </c>
      <c r="AC5" s="9">
        <f t="shared" si="8"/>
        <v>13557.4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-296</v>
      </c>
      <c r="D6" s="8">
        <v>13</v>
      </c>
      <c r="E6" s="8">
        <v>0</v>
      </c>
      <c r="F6" s="21">
        <v>-283</v>
      </c>
      <c r="G6" s="1" t="e">
        <f>VLOOKUP(A:A,[1]TDSheet!$A:$G,7,0)</f>
        <v>#N/A</v>
      </c>
      <c r="H6" s="1" t="e">
        <f>VLOOKUP(A:A,[1]TDSheet!$A:$H,8,0)</f>
        <v>#N/A</v>
      </c>
      <c r="I6" s="14">
        <v>0</v>
      </c>
      <c r="J6" s="14">
        <f>E6-I6</f>
        <v>0</v>
      </c>
      <c r="K6" s="14"/>
      <c r="L6" s="14"/>
      <c r="M6" s="14"/>
      <c r="N6" s="14"/>
      <c r="O6" s="14">
        <f>(E6-V6)/5</f>
        <v>0</v>
      </c>
      <c r="P6" s="17"/>
      <c r="Q6" s="18" t="e">
        <f>(F6+P6)/O6</f>
        <v>#DIV/0!</v>
      </c>
      <c r="R6" s="14"/>
      <c r="S6" s="14">
        <f>VLOOKUP(A:A,[1]TDSheet!$A:$T,20,0)</f>
        <v>65</v>
      </c>
      <c r="T6" s="14">
        <f>VLOOKUP(A:A,[1]TDSheet!$A:$O,15,0)</f>
        <v>2.4</v>
      </c>
      <c r="U6" s="14">
        <v>0</v>
      </c>
      <c r="V6" s="14">
        <v>0</v>
      </c>
      <c r="W6" s="14"/>
      <c r="X6" s="14"/>
      <c r="Y6" s="14">
        <f>P6+N6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-277.202</v>
      </c>
      <c r="D7" s="8">
        <v>5.4</v>
      </c>
      <c r="E7" s="20">
        <v>199.5</v>
      </c>
      <c r="F7" s="21">
        <v>-474.90199999999999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207.40600000000001</v>
      </c>
      <c r="J7" s="14">
        <f t="shared" ref="J7:J67" si="9">E7-I7</f>
        <v>-7.9060000000000059</v>
      </c>
      <c r="K7" s="14"/>
      <c r="L7" s="14"/>
      <c r="M7" s="14"/>
      <c r="N7" s="14"/>
      <c r="O7" s="14">
        <f t="shared" ref="O7:O67" si="10">(E7-V7)/5</f>
        <v>39.9</v>
      </c>
      <c r="P7" s="17"/>
      <c r="Q7" s="18">
        <f t="shared" ref="Q7:Q67" si="11">(F7+P7)/O7</f>
        <v>-11.902305764411027</v>
      </c>
      <c r="R7" s="14"/>
      <c r="S7" s="14">
        <f>VLOOKUP(A:A,[1]TDSheet!$A:$T,20,0)</f>
        <v>34.560199999999995</v>
      </c>
      <c r="T7" s="14">
        <f>VLOOKUP(A:A,[1]TDSheet!$A:$O,15,0)</f>
        <v>35.540199999999999</v>
      </c>
      <c r="U7" s="14">
        <f>VLOOKUP(A:A,[3]TDSheet!$A:$D,4,0)</f>
        <v>74</v>
      </c>
      <c r="V7" s="14">
        <v>0</v>
      </c>
      <c r="W7" s="14"/>
      <c r="X7" s="14"/>
      <c r="Y7" s="14">
        <f t="shared" ref="Y7:Y67" si="12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-465</v>
      </c>
      <c r="D8" s="8">
        <v>39</v>
      </c>
      <c r="E8" s="20">
        <v>349</v>
      </c>
      <c r="F8" s="21">
        <v>-796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375</v>
      </c>
      <c r="J8" s="14">
        <f t="shared" si="9"/>
        <v>-26</v>
      </c>
      <c r="K8" s="14"/>
      <c r="L8" s="14"/>
      <c r="M8" s="14"/>
      <c r="N8" s="14"/>
      <c r="O8" s="14">
        <f t="shared" si="10"/>
        <v>69.8</v>
      </c>
      <c r="P8" s="17"/>
      <c r="Q8" s="18">
        <f t="shared" si="11"/>
        <v>-11.404011461318053</v>
      </c>
      <c r="R8" s="14"/>
      <c r="S8" s="14">
        <f>VLOOKUP(A:A,[1]TDSheet!$A:$T,20,0)</f>
        <v>50.8</v>
      </c>
      <c r="T8" s="14">
        <f>VLOOKUP(A:A,[1]TDSheet!$A:$O,15,0)</f>
        <v>66.2</v>
      </c>
      <c r="U8" s="14">
        <f>VLOOKUP(A:A,[3]TDSheet!$A:$D,4,0)</f>
        <v>105</v>
      </c>
      <c r="V8" s="14">
        <v>0</v>
      </c>
      <c r="W8" s="14"/>
      <c r="X8" s="14"/>
      <c r="Y8" s="14">
        <f t="shared" si="12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60</v>
      </c>
      <c r="D9" s="8">
        <v>90</v>
      </c>
      <c r="E9" s="8">
        <v>100</v>
      </c>
      <c r="F9" s="8">
        <v>50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96</v>
      </c>
      <c r="J9" s="14">
        <f t="shared" si="9"/>
        <v>4</v>
      </c>
      <c r="K9" s="14"/>
      <c r="L9" s="14"/>
      <c r="M9" s="14"/>
      <c r="N9" s="14"/>
      <c r="O9" s="14">
        <f t="shared" si="10"/>
        <v>20</v>
      </c>
      <c r="P9" s="17">
        <v>150</v>
      </c>
      <c r="Q9" s="18">
        <f t="shared" si="11"/>
        <v>10</v>
      </c>
      <c r="R9" s="14"/>
      <c r="S9" s="14">
        <f>VLOOKUP(A:A,[1]TDSheet!$A:$T,20,0)</f>
        <v>10</v>
      </c>
      <c r="T9" s="14">
        <f>VLOOKUP(A:A,[1]TDSheet!$A:$O,15,0)</f>
        <v>14</v>
      </c>
      <c r="U9" s="14">
        <f>VLOOKUP(A:A,[3]TDSheet!$A:$D,4,0)</f>
        <v>25</v>
      </c>
      <c r="V9" s="14">
        <v>0</v>
      </c>
      <c r="W9" s="14"/>
      <c r="X9" s="14"/>
      <c r="Y9" s="14">
        <f t="shared" si="12"/>
        <v>150</v>
      </c>
      <c r="Z9" s="14" t="str">
        <f>VLOOKUP(A:A,[1]TDSheet!$A:$Z,26,0)</f>
        <v>увел</v>
      </c>
      <c r="AA9" s="14">
        <f>Y9/5</f>
        <v>30</v>
      </c>
      <c r="AB9" s="19">
        <f>VLOOKUP(A:A,[1]TDSheet!$A:$AB,28,0)</f>
        <v>1</v>
      </c>
      <c r="AC9" s="14">
        <f>Y9*AB9</f>
        <v>150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291</v>
      </c>
      <c r="D10" s="8">
        <v>270</v>
      </c>
      <c r="E10" s="8">
        <v>254</v>
      </c>
      <c r="F10" s="8">
        <v>294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267</v>
      </c>
      <c r="J10" s="14">
        <f t="shared" si="9"/>
        <v>-13</v>
      </c>
      <c r="K10" s="14"/>
      <c r="L10" s="14"/>
      <c r="M10" s="14"/>
      <c r="N10" s="14"/>
      <c r="O10" s="14">
        <f t="shared" si="10"/>
        <v>50.8</v>
      </c>
      <c r="P10" s="17">
        <v>180</v>
      </c>
      <c r="Q10" s="18">
        <f t="shared" si="11"/>
        <v>9.330708661417324</v>
      </c>
      <c r="R10" s="14"/>
      <c r="S10" s="14">
        <f>VLOOKUP(A:A,[1]TDSheet!$A:$T,20,0)</f>
        <v>43.6</v>
      </c>
      <c r="T10" s="14">
        <f>VLOOKUP(A:A,[1]TDSheet!$A:$O,15,0)</f>
        <v>42.8</v>
      </c>
      <c r="U10" s="14">
        <f>VLOOKUP(A:A,[3]TDSheet!$A:$D,4,0)</f>
        <v>72</v>
      </c>
      <c r="V10" s="14">
        <v>0</v>
      </c>
      <c r="W10" s="14"/>
      <c r="X10" s="14"/>
      <c r="Y10" s="14">
        <f t="shared" si="12"/>
        <v>180</v>
      </c>
      <c r="Z10" s="14">
        <f>VLOOKUP(A:A,[1]TDSheet!$A:$Z,26,0)</f>
        <v>0</v>
      </c>
      <c r="AA10" s="14">
        <f>Y10/12</f>
        <v>15</v>
      </c>
      <c r="AB10" s="19">
        <f>VLOOKUP(A:A,[1]TDSheet!$A:$AB,28,0)</f>
        <v>0.3</v>
      </c>
      <c r="AC10" s="14">
        <f t="shared" ref="AC10:AC67" si="13">Y10*AB10</f>
        <v>54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1643</v>
      </c>
      <c r="D11" s="8">
        <v>2493</v>
      </c>
      <c r="E11" s="8">
        <v>1865</v>
      </c>
      <c r="F11" s="8">
        <v>2190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1934</v>
      </c>
      <c r="J11" s="14">
        <f t="shared" si="9"/>
        <v>-69</v>
      </c>
      <c r="K11" s="14"/>
      <c r="L11" s="14"/>
      <c r="M11" s="14"/>
      <c r="N11" s="14">
        <v>456</v>
      </c>
      <c r="O11" s="14">
        <f t="shared" si="10"/>
        <v>356.2</v>
      </c>
      <c r="P11" s="17">
        <v>1200</v>
      </c>
      <c r="Q11" s="18">
        <f t="shared" si="11"/>
        <v>9.5171252105558679</v>
      </c>
      <c r="R11" s="14"/>
      <c r="S11" s="14">
        <f>VLOOKUP(A:A,[1]TDSheet!$A:$T,20,0)</f>
        <v>351.2</v>
      </c>
      <c r="T11" s="14">
        <f>VLOOKUP(A:A,[1]TDSheet!$A:$O,15,0)</f>
        <v>349.8</v>
      </c>
      <c r="U11" s="14">
        <f>VLOOKUP(A:A,[3]TDSheet!$A:$D,4,0)</f>
        <v>394</v>
      </c>
      <c r="V11" s="14">
        <f>VLOOKUP(A:A,[4]TDSheet!$A:$D,4,0)</f>
        <v>84</v>
      </c>
      <c r="W11" s="14"/>
      <c r="X11" s="14"/>
      <c r="Y11" s="14">
        <f t="shared" si="12"/>
        <v>1656</v>
      </c>
      <c r="Z11" s="14">
        <f>VLOOKUP(A:A,[1]TDSheet!$A:$Z,26,0)</f>
        <v>0</v>
      </c>
      <c r="AA11" s="14">
        <f>Y11/12</f>
        <v>138</v>
      </c>
      <c r="AB11" s="19">
        <f>VLOOKUP(A:A,[1]TDSheet!$A:$AB,28,0)</f>
        <v>0.3</v>
      </c>
      <c r="AC11" s="14">
        <f t="shared" si="13"/>
        <v>496.79999999999995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1597</v>
      </c>
      <c r="D12" s="8">
        <v>1312</v>
      </c>
      <c r="E12" s="8">
        <v>950</v>
      </c>
      <c r="F12" s="21">
        <v>1589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1035</v>
      </c>
      <c r="J12" s="14">
        <f t="shared" si="9"/>
        <v>-85</v>
      </c>
      <c r="K12" s="14"/>
      <c r="L12" s="14"/>
      <c r="M12" s="14"/>
      <c r="N12" s="14">
        <v>60</v>
      </c>
      <c r="O12" s="14">
        <f t="shared" si="10"/>
        <v>190</v>
      </c>
      <c r="P12" s="17">
        <v>300</v>
      </c>
      <c r="Q12" s="18">
        <f t="shared" si="11"/>
        <v>9.9421052631578952</v>
      </c>
      <c r="R12" s="14"/>
      <c r="S12" s="14">
        <f>VLOOKUP(A:A,[1]TDSheet!$A:$T,20,0)</f>
        <v>228.2</v>
      </c>
      <c r="T12" s="14">
        <f>VLOOKUP(A:A,[1]TDSheet!$A:$O,15,0)</f>
        <v>202.4</v>
      </c>
      <c r="U12" s="14">
        <f>VLOOKUP(A:A,[3]TDSheet!$A:$D,4,0)</f>
        <v>203</v>
      </c>
      <c r="V12" s="14">
        <v>0</v>
      </c>
      <c r="W12" s="14"/>
      <c r="X12" s="14"/>
      <c r="Y12" s="14">
        <f t="shared" si="12"/>
        <v>360</v>
      </c>
      <c r="Z12" s="14">
        <f>VLOOKUP(A:A,[1]TDSheet!$A:$Z,26,0)</f>
        <v>0</v>
      </c>
      <c r="AA12" s="14">
        <f>Y12/12</f>
        <v>30</v>
      </c>
      <c r="AB12" s="19">
        <f>VLOOKUP(A:A,[1]TDSheet!$A:$AB,28,0)</f>
        <v>0.3</v>
      </c>
      <c r="AC12" s="14">
        <f t="shared" si="13"/>
        <v>108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918</v>
      </c>
      <c r="D13" s="8">
        <v>1243</v>
      </c>
      <c r="E13" s="8">
        <v>730</v>
      </c>
      <c r="F13" s="8">
        <v>1389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724</v>
      </c>
      <c r="J13" s="14">
        <f t="shared" si="9"/>
        <v>6</v>
      </c>
      <c r="K13" s="14"/>
      <c r="L13" s="14"/>
      <c r="M13" s="14"/>
      <c r="N13" s="14"/>
      <c r="O13" s="14">
        <f t="shared" si="10"/>
        <v>146</v>
      </c>
      <c r="P13" s="17">
        <v>120</v>
      </c>
      <c r="Q13" s="18">
        <f t="shared" si="11"/>
        <v>10.335616438356164</v>
      </c>
      <c r="R13" s="14"/>
      <c r="S13" s="14">
        <f>VLOOKUP(A:A,[1]TDSheet!$A:$T,20,0)</f>
        <v>152</v>
      </c>
      <c r="T13" s="14">
        <f>VLOOKUP(A:A,[1]TDSheet!$A:$O,15,0)</f>
        <v>181.8</v>
      </c>
      <c r="U13" s="14">
        <f>VLOOKUP(A:A,[3]TDSheet!$A:$D,4,0)</f>
        <v>107</v>
      </c>
      <c r="V13" s="14">
        <v>0</v>
      </c>
      <c r="W13" s="14"/>
      <c r="X13" s="14"/>
      <c r="Y13" s="14">
        <f t="shared" si="12"/>
        <v>120</v>
      </c>
      <c r="Z13" s="14" t="str">
        <f>VLOOKUP(A:A,[1]TDSheet!$A:$Z,26,0)</f>
        <v>ларин</v>
      </c>
      <c r="AA13" s="14">
        <f>Y13/24</f>
        <v>5</v>
      </c>
      <c r="AB13" s="19">
        <f>VLOOKUP(A:A,[1]TDSheet!$A:$AB,28,0)</f>
        <v>0.09</v>
      </c>
      <c r="AC13" s="14">
        <f t="shared" si="13"/>
        <v>10.799999999999999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/>
      <c r="D14" s="8">
        <v>221.76</v>
      </c>
      <c r="E14" s="8">
        <v>22.56</v>
      </c>
      <c r="F14" s="8">
        <v>199.2</v>
      </c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22.72</v>
      </c>
      <c r="J14" s="14">
        <f t="shared" si="9"/>
        <v>-0.16000000000000014</v>
      </c>
      <c r="K14" s="14"/>
      <c r="L14" s="14"/>
      <c r="M14" s="14"/>
      <c r="N14" s="14"/>
      <c r="O14" s="14">
        <f t="shared" si="10"/>
        <v>4.5119999999999996</v>
      </c>
      <c r="P14" s="17"/>
      <c r="Q14" s="18">
        <f t="shared" si="11"/>
        <v>44.148936170212771</v>
      </c>
      <c r="R14" s="14"/>
      <c r="S14" s="14">
        <f>VLOOKUP(A:A,[1]TDSheet!$A:$T,20,0)</f>
        <v>0</v>
      </c>
      <c r="T14" s="14">
        <f>VLOOKUP(A:A,[1]TDSheet!$A:$O,15,0)</f>
        <v>0</v>
      </c>
      <c r="U14" s="14">
        <f>VLOOKUP(A:A,[3]TDSheet!$A:$D,4,0)</f>
        <v>6.88</v>
      </c>
      <c r="V14" s="14">
        <v>0</v>
      </c>
      <c r="W14" s="14"/>
      <c r="X14" s="14"/>
      <c r="Y14" s="14">
        <f t="shared" si="12"/>
        <v>0</v>
      </c>
      <c r="Z14" s="14" t="e">
        <f>VLOOKUP(A:A,[1]TDSheet!$A:$Z,26,0)</f>
        <v>#N/A</v>
      </c>
      <c r="AA14" s="14">
        <f>Y14/2.24</f>
        <v>0</v>
      </c>
      <c r="AB14" s="19">
        <f>VLOOKUP(A:A,[1]TDSheet!$A:$AB,28,0)</f>
        <v>1</v>
      </c>
      <c r="AC14" s="14">
        <f t="shared" si="13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42</v>
      </c>
      <c r="D15" s="8">
        <v>537</v>
      </c>
      <c r="E15" s="8">
        <v>222.7</v>
      </c>
      <c r="F15" s="8">
        <v>341.3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240.5</v>
      </c>
      <c r="J15" s="14">
        <f t="shared" si="9"/>
        <v>-17.800000000000011</v>
      </c>
      <c r="K15" s="14"/>
      <c r="L15" s="14"/>
      <c r="M15" s="14"/>
      <c r="N15" s="14"/>
      <c r="O15" s="14">
        <f t="shared" si="10"/>
        <v>44.54</v>
      </c>
      <c r="P15" s="17">
        <v>120</v>
      </c>
      <c r="Q15" s="18">
        <f t="shared" si="11"/>
        <v>10.35698248765155</v>
      </c>
      <c r="R15" s="14"/>
      <c r="S15" s="14">
        <f>VLOOKUP(A:A,[1]TDSheet!$A:$T,20,0)</f>
        <v>27.6</v>
      </c>
      <c r="T15" s="14">
        <f>VLOOKUP(A:A,[1]TDSheet!$A:$O,15,0)</f>
        <v>45.6</v>
      </c>
      <c r="U15" s="14">
        <f>VLOOKUP(A:A,[3]TDSheet!$A:$D,4,0)</f>
        <v>57</v>
      </c>
      <c r="V15" s="14">
        <v>0</v>
      </c>
      <c r="W15" s="14"/>
      <c r="X15" s="14"/>
      <c r="Y15" s="14">
        <f t="shared" si="12"/>
        <v>120</v>
      </c>
      <c r="Z15" s="14">
        <f>VLOOKUP(A:A,[1]TDSheet!$A:$Z,26,0)</f>
        <v>0</v>
      </c>
      <c r="AA15" s="14">
        <f>Y15/3</f>
        <v>40</v>
      </c>
      <c r="AB15" s="19">
        <f>VLOOKUP(A:A,[1]TDSheet!$A:$AB,28,0)</f>
        <v>1</v>
      </c>
      <c r="AC15" s="14">
        <f t="shared" si="13"/>
        <v>120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14.8</v>
      </c>
      <c r="D16" s="8">
        <v>59.2</v>
      </c>
      <c r="E16" s="8">
        <v>22.2</v>
      </c>
      <c r="F16" s="8">
        <v>40.700000000000003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21.5</v>
      </c>
      <c r="J16" s="14">
        <f t="shared" si="9"/>
        <v>0.69999999999999929</v>
      </c>
      <c r="K16" s="14"/>
      <c r="L16" s="14"/>
      <c r="M16" s="14"/>
      <c r="N16" s="14"/>
      <c r="O16" s="14">
        <f t="shared" si="10"/>
        <v>4.4399999999999995</v>
      </c>
      <c r="P16" s="17"/>
      <c r="Q16" s="18">
        <f t="shared" si="11"/>
        <v>9.1666666666666679</v>
      </c>
      <c r="R16" s="14"/>
      <c r="S16" s="14">
        <f>VLOOKUP(A:A,[1]TDSheet!$A:$T,20,0)</f>
        <v>4.4399999999999995</v>
      </c>
      <c r="T16" s="14">
        <f>VLOOKUP(A:A,[1]TDSheet!$A:$O,15,0)</f>
        <v>4.4399999999999995</v>
      </c>
      <c r="U16" s="14">
        <f>VLOOKUP(A:A,[3]TDSheet!$A:$D,4,0)</f>
        <v>3.7</v>
      </c>
      <c r="V16" s="14">
        <v>0</v>
      </c>
      <c r="W16" s="14"/>
      <c r="X16" s="14"/>
      <c r="Y16" s="14">
        <f t="shared" si="12"/>
        <v>0</v>
      </c>
      <c r="Z16" s="14" t="str">
        <f>VLOOKUP(A:A,[1]TDSheet!$A:$Z,26,0)</f>
        <v>увел</v>
      </c>
      <c r="AA16" s="14">
        <f>Y16/3.7</f>
        <v>0</v>
      </c>
      <c r="AB16" s="19">
        <f>VLOOKUP(A:A,[1]TDSheet!$A:$AB,28,0)</f>
        <v>1</v>
      </c>
      <c r="AC16" s="14">
        <f t="shared" si="13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73.998999999999995</v>
      </c>
      <c r="D17" s="8">
        <v>129.5</v>
      </c>
      <c r="E17" s="8">
        <v>81.400000000000006</v>
      </c>
      <c r="F17" s="8">
        <v>118.399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85.102000000000004</v>
      </c>
      <c r="J17" s="14">
        <f t="shared" si="9"/>
        <v>-3.7019999999999982</v>
      </c>
      <c r="K17" s="14"/>
      <c r="L17" s="14"/>
      <c r="M17" s="14"/>
      <c r="N17" s="14"/>
      <c r="O17" s="14">
        <f t="shared" si="10"/>
        <v>16.28</v>
      </c>
      <c r="P17" s="17">
        <v>60</v>
      </c>
      <c r="Q17" s="18">
        <f t="shared" si="11"/>
        <v>10.958169533169533</v>
      </c>
      <c r="R17" s="14"/>
      <c r="S17" s="14">
        <f>VLOOKUP(A:A,[1]TDSheet!$A:$T,20,0)</f>
        <v>14.0602</v>
      </c>
      <c r="T17" s="14">
        <f>VLOOKUP(A:A,[1]TDSheet!$A:$O,15,0)</f>
        <v>16.28</v>
      </c>
      <c r="U17" s="14">
        <f>VLOOKUP(A:A,[3]TDSheet!$A:$D,4,0)</f>
        <v>25.9</v>
      </c>
      <c r="V17" s="14">
        <v>0</v>
      </c>
      <c r="W17" s="14"/>
      <c r="X17" s="14"/>
      <c r="Y17" s="14">
        <f t="shared" si="12"/>
        <v>60</v>
      </c>
      <c r="Z17" s="14">
        <f>VLOOKUP(A:A,[1]TDSheet!$A:$Z,26,0)</f>
        <v>0</v>
      </c>
      <c r="AA17" s="14">
        <f>Y17/3.7</f>
        <v>16.216216216216214</v>
      </c>
      <c r="AB17" s="19">
        <f>VLOOKUP(A:A,[1]TDSheet!$A:$AB,28,0)</f>
        <v>1</v>
      </c>
      <c r="AC17" s="14">
        <f t="shared" si="13"/>
        <v>60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277.5</v>
      </c>
      <c r="D18" s="8">
        <v>418.1</v>
      </c>
      <c r="E18" s="8">
        <v>277.3</v>
      </c>
      <c r="F18" s="8">
        <v>392.4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298.60399999999998</v>
      </c>
      <c r="J18" s="14">
        <f t="shared" si="9"/>
        <v>-21.303999999999974</v>
      </c>
      <c r="K18" s="14"/>
      <c r="L18" s="14"/>
      <c r="M18" s="14"/>
      <c r="N18" s="14"/>
      <c r="O18" s="14">
        <f t="shared" si="10"/>
        <v>55.46</v>
      </c>
      <c r="P18" s="17">
        <v>180</v>
      </c>
      <c r="Q18" s="18">
        <f t="shared" si="11"/>
        <v>10.320952037504508</v>
      </c>
      <c r="R18" s="14"/>
      <c r="S18" s="14">
        <f>VLOOKUP(A:A,[1]TDSheet!$A:$T,20,0)</f>
        <v>56.98</v>
      </c>
      <c r="T18" s="14">
        <f>VLOOKUP(A:A,[1]TDSheet!$A:$O,15,0)</f>
        <v>54.760000000000005</v>
      </c>
      <c r="U18" s="14">
        <f>VLOOKUP(A:A,[3]TDSheet!$A:$D,4,0)</f>
        <v>48.1</v>
      </c>
      <c r="V18" s="14">
        <v>0</v>
      </c>
      <c r="W18" s="14"/>
      <c r="X18" s="14"/>
      <c r="Y18" s="14">
        <f t="shared" si="12"/>
        <v>180</v>
      </c>
      <c r="Z18" s="14">
        <f>VLOOKUP(A:A,[1]TDSheet!$A:$Z,26,0)</f>
        <v>0</v>
      </c>
      <c r="AA18" s="14">
        <f>Y18/3.7</f>
        <v>48.648648648648646</v>
      </c>
      <c r="AB18" s="19">
        <f>VLOOKUP(A:A,[1]TDSheet!$A:$AB,28,0)</f>
        <v>1</v>
      </c>
      <c r="AC18" s="14">
        <f t="shared" si="13"/>
        <v>180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136.899</v>
      </c>
      <c r="D19" s="8">
        <v>192.4</v>
      </c>
      <c r="E19" s="8">
        <v>107.3</v>
      </c>
      <c r="F19" s="8">
        <v>210.899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111.001</v>
      </c>
      <c r="J19" s="14">
        <f t="shared" si="9"/>
        <v>-3.7010000000000076</v>
      </c>
      <c r="K19" s="14"/>
      <c r="L19" s="14"/>
      <c r="M19" s="14"/>
      <c r="N19" s="14"/>
      <c r="O19" s="14">
        <f t="shared" si="10"/>
        <v>21.46</v>
      </c>
      <c r="P19" s="17"/>
      <c r="Q19" s="18">
        <f t="shared" si="11"/>
        <v>9.8275396085740905</v>
      </c>
      <c r="R19" s="14"/>
      <c r="S19" s="14">
        <f>VLOOKUP(A:A,[1]TDSheet!$A:$T,20,0)</f>
        <v>24.420200000000001</v>
      </c>
      <c r="T19" s="14">
        <f>VLOOKUP(A:A,[1]TDSheet!$A:$O,15,0)</f>
        <v>14.059999999999999</v>
      </c>
      <c r="U19" s="14">
        <f>VLOOKUP(A:A,[3]TDSheet!$A:$D,4,0)</f>
        <v>22.2</v>
      </c>
      <c r="V19" s="14">
        <v>0</v>
      </c>
      <c r="W19" s="14"/>
      <c r="X19" s="14"/>
      <c r="Y19" s="14">
        <f t="shared" si="12"/>
        <v>0</v>
      </c>
      <c r="Z19" s="14" t="str">
        <f>VLOOKUP(A:A,[1]TDSheet!$A:$Z,26,0)</f>
        <v>увел</v>
      </c>
      <c r="AA19" s="14">
        <f>Y19/3.5</f>
        <v>0</v>
      </c>
      <c r="AB19" s="19">
        <f>VLOOKUP(A:A,[1]TDSheet!$A:$AB,28,0)</f>
        <v>1</v>
      </c>
      <c r="AC19" s="14">
        <f t="shared" si="13"/>
        <v>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10.5</v>
      </c>
      <c r="D20" s="8"/>
      <c r="E20" s="8">
        <v>7</v>
      </c>
      <c r="F20" s="8">
        <v>3.5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7</v>
      </c>
      <c r="J20" s="14">
        <f t="shared" si="9"/>
        <v>0</v>
      </c>
      <c r="K20" s="14"/>
      <c r="L20" s="14"/>
      <c r="M20" s="14"/>
      <c r="N20" s="14"/>
      <c r="O20" s="14">
        <f t="shared" si="10"/>
        <v>1.4</v>
      </c>
      <c r="P20" s="17">
        <v>20</v>
      </c>
      <c r="Q20" s="18">
        <f t="shared" si="11"/>
        <v>16.785714285714288</v>
      </c>
      <c r="R20" s="14"/>
      <c r="S20" s="14">
        <f>VLOOKUP(A:A,[1]TDSheet!$A:$T,20,0)</f>
        <v>0.7</v>
      </c>
      <c r="T20" s="14">
        <f>VLOOKUP(A:A,[1]TDSheet!$A:$O,15,0)</f>
        <v>0.7</v>
      </c>
      <c r="U20" s="14">
        <f>VLOOKUP(A:A,[3]TDSheet!$A:$D,4,0)</f>
        <v>3.5</v>
      </c>
      <c r="V20" s="14">
        <v>0</v>
      </c>
      <c r="W20" s="14"/>
      <c r="X20" s="14"/>
      <c r="Y20" s="14">
        <f t="shared" si="12"/>
        <v>20</v>
      </c>
      <c r="Z20" s="14">
        <f>VLOOKUP(A:A,[1]TDSheet!$A:$Z,26,0)</f>
        <v>0</v>
      </c>
      <c r="AA20" s="14">
        <f>Y20/3.7</f>
        <v>5.4054054054054053</v>
      </c>
      <c r="AB20" s="19">
        <f>VLOOKUP(A:A,[1]TDSheet!$A:$AB,28,0)</f>
        <v>1</v>
      </c>
      <c r="AC20" s="14">
        <f t="shared" si="13"/>
        <v>20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508</v>
      </c>
      <c r="D21" s="8">
        <v>1651</v>
      </c>
      <c r="E21" s="8">
        <v>896</v>
      </c>
      <c r="F21" s="8">
        <v>1225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912</v>
      </c>
      <c r="J21" s="14">
        <f t="shared" si="9"/>
        <v>-16</v>
      </c>
      <c r="K21" s="14"/>
      <c r="L21" s="14"/>
      <c r="M21" s="14"/>
      <c r="N21" s="14"/>
      <c r="O21" s="14">
        <f t="shared" si="10"/>
        <v>179.2</v>
      </c>
      <c r="P21" s="17">
        <v>540</v>
      </c>
      <c r="Q21" s="18">
        <f t="shared" si="11"/>
        <v>9.8493303571428577</v>
      </c>
      <c r="R21" s="14"/>
      <c r="S21" s="14">
        <f>VLOOKUP(A:A,[1]TDSheet!$A:$T,20,0)</f>
        <v>140</v>
      </c>
      <c r="T21" s="14">
        <f>VLOOKUP(A:A,[1]TDSheet!$A:$O,15,0)</f>
        <v>181.8</v>
      </c>
      <c r="U21" s="14">
        <f>VLOOKUP(A:A,[3]TDSheet!$A:$D,4,0)</f>
        <v>154</v>
      </c>
      <c r="V21" s="14">
        <v>0</v>
      </c>
      <c r="W21" s="14"/>
      <c r="X21" s="14"/>
      <c r="Y21" s="14">
        <f t="shared" si="12"/>
        <v>540</v>
      </c>
      <c r="Z21" s="14" t="str">
        <f>VLOOKUP(A:A,[1]TDSheet!$A:$Z,26,0)</f>
        <v>яб</v>
      </c>
      <c r="AA21" s="14">
        <f>Y21/12</f>
        <v>45</v>
      </c>
      <c r="AB21" s="19">
        <f>VLOOKUP(A:A,[1]TDSheet!$A:$AB,28,0)</f>
        <v>0.25</v>
      </c>
      <c r="AC21" s="14">
        <f t="shared" si="13"/>
        <v>135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859</v>
      </c>
      <c r="D22" s="8">
        <v>1237</v>
      </c>
      <c r="E22" s="8">
        <v>1075</v>
      </c>
      <c r="F22" s="8">
        <v>978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1090</v>
      </c>
      <c r="J22" s="14">
        <f t="shared" si="9"/>
        <v>-15</v>
      </c>
      <c r="K22" s="14"/>
      <c r="L22" s="14"/>
      <c r="M22" s="14"/>
      <c r="N22" s="14">
        <v>1044</v>
      </c>
      <c r="O22" s="14">
        <f t="shared" si="10"/>
        <v>147.80000000000001</v>
      </c>
      <c r="P22" s="17">
        <v>480</v>
      </c>
      <c r="Q22" s="18">
        <f t="shared" si="11"/>
        <v>9.8646820027063598</v>
      </c>
      <c r="R22" s="14"/>
      <c r="S22" s="14">
        <f>VLOOKUP(A:A,[1]TDSheet!$A:$T,20,0)</f>
        <v>147</v>
      </c>
      <c r="T22" s="14">
        <f>VLOOKUP(A:A,[1]TDSheet!$A:$O,15,0)</f>
        <v>147</v>
      </c>
      <c r="U22" s="14">
        <f>VLOOKUP(A:A,[3]TDSheet!$A:$D,4,0)</f>
        <v>167</v>
      </c>
      <c r="V22" s="14">
        <f>VLOOKUP(A:A,[4]TDSheet!$A:$D,4,0)</f>
        <v>336</v>
      </c>
      <c r="W22" s="14"/>
      <c r="X22" s="14"/>
      <c r="Y22" s="14">
        <f t="shared" si="12"/>
        <v>1524</v>
      </c>
      <c r="Z22" s="14" t="str">
        <f>VLOOKUP(A:A,[1]TDSheet!$A:$Z,26,0)</f>
        <v>яб</v>
      </c>
      <c r="AA22" s="14">
        <f>Y22/12</f>
        <v>127</v>
      </c>
      <c r="AB22" s="19">
        <f>VLOOKUP(A:A,[1]TDSheet!$A:$AB,28,0)</f>
        <v>0.25</v>
      </c>
      <c r="AC22" s="14">
        <f t="shared" si="13"/>
        <v>381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1027.8</v>
      </c>
      <c r="D23" s="8">
        <v>195.6</v>
      </c>
      <c r="E23" s="20">
        <v>293</v>
      </c>
      <c r="F23" s="21">
        <v>645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109.30200000000001</v>
      </c>
      <c r="J23" s="14">
        <f t="shared" si="9"/>
        <v>183.69799999999998</v>
      </c>
      <c r="K23" s="14"/>
      <c r="L23" s="14"/>
      <c r="M23" s="14"/>
      <c r="N23" s="14"/>
      <c r="O23" s="14">
        <f t="shared" si="10"/>
        <v>58.6</v>
      </c>
      <c r="P23" s="17"/>
      <c r="Q23" s="18">
        <f t="shared" si="11"/>
        <v>11.006825938566553</v>
      </c>
      <c r="R23" s="14"/>
      <c r="S23" s="14">
        <f>VLOOKUP(A:A,[1]TDSheet!$A:$T,20,0)</f>
        <v>42.4</v>
      </c>
      <c r="T23" s="14">
        <f>VLOOKUP(A:A,[1]TDSheet!$A:$O,15,0)</f>
        <v>51</v>
      </c>
      <c r="U23" s="14">
        <f>VLOOKUP(A:A,[3]TDSheet!$A:$D,4,0)</f>
        <v>16.2</v>
      </c>
      <c r="V23" s="14">
        <v>0</v>
      </c>
      <c r="W23" s="14"/>
      <c r="X23" s="14"/>
      <c r="Y23" s="14">
        <f t="shared" si="12"/>
        <v>0</v>
      </c>
      <c r="Z23" s="14" t="str">
        <f>VLOOKUP(A:A,[1]TDSheet!$A:$Z,26,0)</f>
        <v>паша 900</v>
      </c>
      <c r="AA23" s="14">
        <f>Y23/1.8</f>
        <v>0</v>
      </c>
      <c r="AB23" s="19">
        <f>VLOOKUP(A:A,[1]TDSheet!$A:$AB,28,0)</f>
        <v>1</v>
      </c>
      <c r="AC23" s="14">
        <f t="shared" si="13"/>
        <v>0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7.4</v>
      </c>
      <c r="D24" s="8">
        <v>203.5</v>
      </c>
      <c r="E24" s="8">
        <v>96.2</v>
      </c>
      <c r="F24" s="8">
        <v>111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168.10300000000001</v>
      </c>
      <c r="J24" s="14">
        <f t="shared" si="9"/>
        <v>-71.903000000000006</v>
      </c>
      <c r="K24" s="14"/>
      <c r="L24" s="14"/>
      <c r="M24" s="14"/>
      <c r="N24" s="14"/>
      <c r="O24" s="14">
        <f t="shared" si="10"/>
        <v>19.240000000000002</v>
      </c>
      <c r="P24" s="17">
        <v>150</v>
      </c>
      <c r="Q24" s="18">
        <f t="shared" si="11"/>
        <v>13.565488565488565</v>
      </c>
      <c r="R24" s="14"/>
      <c r="S24" s="14">
        <f>VLOOKUP(A:A,[1]TDSheet!$A:$T,20,0)</f>
        <v>34.04</v>
      </c>
      <c r="T24" s="14">
        <f>VLOOKUP(A:A,[1]TDSheet!$A:$O,15,0)</f>
        <v>10.36</v>
      </c>
      <c r="U24" s="14">
        <f>VLOOKUP(A:A,[3]TDSheet!$A:$D,4,0)</f>
        <v>66.599999999999994</v>
      </c>
      <c r="V24" s="14">
        <v>0</v>
      </c>
      <c r="W24" s="14"/>
      <c r="X24" s="14"/>
      <c r="Y24" s="14">
        <f t="shared" si="12"/>
        <v>150</v>
      </c>
      <c r="Z24" s="14" t="e">
        <f>VLOOKUP(A:A,[1]TDSheet!$A:$Z,26,0)</f>
        <v>#N/A</v>
      </c>
      <c r="AA24" s="14">
        <f>Y24/3.7</f>
        <v>40.54054054054054</v>
      </c>
      <c r="AB24" s="19">
        <f>VLOOKUP(A:A,[1]TDSheet!$A:$AB,28,0)</f>
        <v>1</v>
      </c>
      <c r="AC24" s="14">
        <f t="shared" si="13"/>
        <v>150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1146</v>
      </c>
      <c r="D25" s="8">
        <v>5022</v>
      </c>
      <c r="E25" s="8">
        <v>2291</v>
      </c>
      <c r="F25" s="8">
        <v>3737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2271</v>
      </c>
      <c r="J25" s="14">
        <f t="shared" si="9"/>
        <v>20</v>
      </c>
      <c r="K25" s="14"/>
      <c r="L25" s="14"/>
      <c r="M25" s="14"/>
      <c r="N25" s="14"/>
      <c r="O25" s="14">
        <f t="shared" si="10"/>
        <v>458.2</v>
      </c>
      <c r="P25" s="17">
        <v>720</v>
      </c>
      <c r="Q25" s="18">
        <f t="shared" si="11"/>
        <v>9.7271933653426448</v>
      </c>
      <c r="R25" s="14"/>
      <c r="S25" s="14">
        <f>VLOOKUP(A:A,[1]TDSheet!$A:$T,20,0)</f>
        <v>387.2</v>
      </c>
      <c r="T25" s="14">
        <f>VLOOKUP(A:A,[1]TDSheet!$A:$O,15,0)</f>
        <v>521.6</v>
      </c>
      <c r="U25" s="14">
        <f>VLOOKUP(A:A,[3]TDSheet!$A:$D,4,0)</f>
        <v>551</v>
      </c>
      <c r="V25" s="14">
        <v>0</v>
      </c>
      <c r="W25" s="14"/>
      <c r="X25" s="14"/>
      <c r="Y25" s="14">
        <f t="shared" si="12"/>
        <v>720</v>
      </c>
      <c r="Z25" s="14">
        <f>VLOOKUP(A:A,[1]TDSheet!$A:$Z,26,0)</f>
        <v>0</v>
      </c>
      <c r="AA25" s="14">
        <f>Y25/12</f>
        <v>60</v>
      </c>
      <c r="AB25" s="19">
        <f>VLOOKUP(A:A,[1]TDSheet!$A:$AB,28,0)</f>
        <v>0.25</v>
      </c>
      <c r="AC25" s="14">
        <f t="shared" si="13"/>
        <v>180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1379</v>
      </c>
      <c r="D26" s="8">
        <v>3537</v>
      </c>
      <c r="E26" s="8">
        <v>1894</v>
      </c>
      <c r="F26" s="8">
        <v>2919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1986</v>
      </c>
      <c r="J26" s="14">
        <f t="shared" si="9"/>
        <v>-92</v>
      </c>
      <c r="K26" s="14"/>
      <c r="L26" s="14"/>
      <c r="M26" s="14"/>
      <c r="N26" s="14"/>
      <c r="O26" s="14">
        <f t="shared" si="10"/>
        <v>378.8</v>
      </c>
      <c r="P26" s="17">
        <v>720</v>
      </c>
      <c r="Q26" s="18">
        <f t="shared" si="11"/>
        <v>9.6066525871172121</v>
      </c>
      <c r="R26" s="14"/>
      <c r="S26" s="14">
        <f>VLOOKUP(A:A,[1]TDSheet!$A:$T,20,0)</f>
        <v>350</v>
      </c>
      <c r="T26" s="14">
        <f>VLOOKUP(A:A,[1]TDSheet!$A:$O,15,0)</f>
        <v>420</v>
      </c>
      <c r="U26" s="14">
        <f>VLOOKUP(A:A,[3]TDSheet!$A:$D,4,0)</f>
        <v>348</v>
      </c>
      <c r="V26" s="14">
        <v>0</v>
      </c>
      <c r="W26" s="14"/>
      <c r="X26" s="14"/>
      <c r="Y26" s="14">
        <f t="shared" si="12"/>
        <v>720</v>
      </c>
      <c r="Z26" s="14">
        <f>VLOOKUP(A:A,[1]TDSheet!$A:$Z,26,0)</f>
        <v>0</v>
      </c>
      <c r="AA26" s="14">
        <f>Y26/6</f>
        <v>120</v>
      </c>
      <c r="AB26" s="19">
        <f>VLOOKUP(A:A,[1]TDSheet!$A:$AB,28,0)</f>
        <v>0.25</v>
      </c>
      <c r="AC26" s="14">
        <f t="shared" si="13"/>
        <v>180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986</v>
      </c>
      <c r="D27" s="8">
        <v>4227</v>
      </c>
      <c r="E27" s="8">
        <v>2039</v>
      </c>
      <c r="F27" s="8">
        <v>3068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2024</v>
      </c>
      <c r="J27" s="14">
        <f t="shared" si="9"/>
        <v>15</v>
      </c>
      <c r="K27" s="14"/>
      <c r="L27" s="14"/>
      <c r="M27" s="14"/>
      <c r="N27" s="14"/>
      <c r="O27" s="14">
        <f t="shared" si="10"/>
        <v>407.8</v>
      </c>
      <c r="P27" s="17">
        <v>900</v>
      </c>
      <c r="Q27" s="18">
        <f t="shared" si="11"/>
        <v>9.7302599313388907</v>
      </c>
      <c r="R27" s="14"/>
      <c r="S27" s="14">
        <f>VLOOKUP(A:A,[1]TDSheet!$A:$T,20,0)</f>
        <v>326.60000000000002</v>
      </c>
      <c r="T27" s="14">
        <f>VLOOKUP(A:A,[1]TDSheet!$A:$O,15,0)</f>
        <v>445</v>
      </c>
      <c r="U27" s="14">
        <f>VLOOKUP(A:A,[3]TDSheet!$A:$D,4,0)</f>
        <v>533</v>
      </c>
      <c r="V27" s="14">
        <v>0</v>
      </c>
      <c r="W27" s="14"/>
      <c r="X27" s="14"/>
      <c r="Y27" s="14">
        <f t="shared" si="12"/>
        <v>900</v>
      </c>
      <c r="Z27" s="14">
        <f>VLOOKUP(A:A,[1]TDSheet!$A:$Z,26,0)</f>
        <v>0</v>
      </c>
      <c r="AA27" s="14">
        <f>Y27/12</f>
        <v>75</v>
      </c>
      <c r="AB27" s="19">
        <f>VLOOKUP(A:A,[1]TDSheet!$A:$AB,28,0)</f>
        <v>0.25</v>
      </c>
      <c r="AC27" s="14">
        <f t="shared" si="13"/>
        <v>225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96</v>
      </c>
      <c r="D28" s="8">
        <v>570</v>
      </c>
      <c r="E28" s="8">
        <v>413</v>
      </c>
      <c r="F28" s="8">
        <v>229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434</v>
      </c>
      <c r="J28" s="14">
        <f t="shared" si="9"/>
        <v>-21</v>
      </c>
      <c r="K28" s="14"/>
      <c r="L28" s="14"/>
      <c r="M28" s="14"/>
      <c r="N28" s="14"/>
      <c r="O28" s="14">
        <f t="shared" si="10"/>
        <v>82.6</v>
      </c>
      <c r="P28" s="17">
        <v>550</v>
      </c>
      <c r="Q28" s="18">
        <f t="shared" si="11"/>
        <v>9.4309927360774832</v>
      </c>
      <c r="R28" s="14"/>
      <c r="S28" s="14">
        <f>VLOOKUP(A:A,[1]TDSheet!$A:$T,20,0)</f>
        <v>51.6</v>
      </c>
      <c r="T28" s="14">
        <f>VLOOKUP(A:A,[1]TDSheet!$A:$O,15,0)</f>
        <v>51.6</v>
      </c>
      <c r="U28" s="14">
        <f>VLOOKUP(A:A,[3]TDSheet!$A:$D,4,0)</f>
        <v>84</v>
      </c>
      <c r="V28" s="14">
        <v>0</v>
      </c>
      <c r="W28" s="14"/>
      <c r="X28" s="14"/>
      <c r="Y28" s="14">
        <f t="shared" si="12"/>
        <v>550</v>
      </c>
      <c r="Z28" s="14">
        <f>VLOOKUP(A:A,[1]TDSheet!$A:$Z,26,0)</f>
        <v>0</v>
      </c>
      <c r="AA28" s="14">
        <f>Y28/6</f>
        <v>91.666666666666671</v>
      </c>
      <c r="AB28" s="19">
        <f>VLOOKUP(A:A,[1]TDSheet!$A:$AB,28,0)</f>
        <v>1</v>
      </c>
      <c r="AC28" s="14">
        <f t="shared" si="13"/>
        <v>550</v>
      </c>
      <c r="AD28" s="14"/>
      <c r="AE28" s="14"/>
    </row>
    <row r="29" spans="1:31" s="1" customFormat="1" ht="21.95" customHeight="1" outlineLevel="1" x14ac:dyDescent="0.2">
      <c r="A29" s="7" t="s">
        <v>48</v>
      </c>
      <c r="B29" s="7" t="s">
        <v>9</v>
      </c>
      <c r="C29" s="8"/>
      <c r="D29" s="8">
        <v>200</v>
      </c>
      <c r="E29" s="8">
        <v>0</v>
      </c>
      <c r="F29" s="8">
        <v>200</v>
      </c>
      <c r="G29" s="15" t="s">
        <v>90</v>
      </c>
      <c r="H29" s="1" t="e">
        <f>VLOOKUP(A:A,[1]TDSheet!$A:$H,8,0)</f>
        <v>#N/A</v>
      </c>
      <c r="I29" s="14">
        <v>0</v>
      </c>
      <c r="J29" s="14">
        <f t="shared" si="9"/>
        <v>0</v>
      </c>
      <c r="K29" s="14"/>
      <c r="L29" s="14"/>
      <c r="M29" s="14"/>
      <c r="N29" s="14"/>
      <c r="O29" s="14">
        <f t="shared" si="10"/>
        <v>0</v>
      </c>
      <c r="P29" s="17"/>
      <c r="Q29" s="18" t="e">
        <f t="shared" si="11"/>
        <v>#DIV/0!</v>
      </c>
      <c r="R29" s="14"/>
      <c r="S29" s="14">
        <v>0</v>
      </c>
      <c r="T29" s="14">
        <v>0</v>
      </c>
      <c r="U29" s="14">
        <v>0</v>
      </c>
      <c r="V29" s="14">
        <v>0</v>
      </c>
      <c r="W29" s="14"/>
      <c r="X29" s="14"/>
      <c r="Y29" s="14">
        <f t="shared" si="12"/>
        <v>0</v>
      </c>
      <c r="Z29" s="14" t="e">
        <f>VLOOKUP(A:A,[1]TDSheet!$A:$Z,26,0)</f>
        <v>#N/A</v>
      </c>
      <c r="AA29" s="14">
        <f>Y29/8</f>
        <v>0</v>
      </c>
      <c r="AB29" s="19">
        <v>0.75</v>
      </c>
      <c r="AC29" s="14">
        <f t="shared" si="13"/>
        <v>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423</v>
      </c>
      <c r="D30" s="8">
        <v>1004</v>
      </c>
      <c r="E30" s="8">
        <v>609</v>
      </c>
      <c r="F30" s="8">
        <v>758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657</v>
      </c>
      <c r="J30" s="14">
        <f t="shared" si="9"/>
        <v>-48</v>
      </c>
      <c r="K30" s="14"/>
      <c r="L30" s="14"/>
      <c r="M30" s="14"/>
      <c r="N30" s="14"/>
      <c r="O30" s="14">
        <f t="shared" si="10"/>
        <v>121.8</v>
      </c>
      <c r="P30" s="17">
        <v>400</v>
      </c>
      <c r="Q30" s="18">
        <f t="shared" si="11"/>
        <v>9.5073891625615765</v>
      </c>
      <c r="R30" s="14"/>
      <c r="S30" s="14">
        <f>VLOOKUP(A:A,[1]TDSheet!$A:$T,20,0)</f>
        <v>106.8</v>
      </c>
      <c r="T30" s="14">
        <f>VLOOKUP(A:A,[1]TDSheet!$A:$O,15,0)</f>
        <v>122.6</v>
      </c>
      <c r="U30" s="14">
        <f>VLOOKUP(A:A,[3]TDSheet!$A:$D,4,0)</f>
        <v>135</v>
      </c>
      <c r="V30" s="14">
        <v>0</v>
      </c>
      <c r="W30" s="14"/>
      <c r="X30" s="14"/>
      <c r="Y30" s="14">
        <f t="shared" si="12"/>
        <v>400</v>
      </c>
      <c r="Z30" s="14" t="str">
        <f>VLOOKUP(A:A,[1]TDSheet!$A:$Z,26,0)</f>
        <v>яб</v>
      </c>
      <c r="AA30" s="14">
        <f>Y30/8</f>
        <v>50</v>
      </c>
      <c r="AB30" s="19">
        <f>VLOOKUP(A:A,[1]TDSheet!$A:$AB,28,0)</f>
        <v>0.75</v>
      </c>
      <c r="AC30" s="14">
        <f t="shared" si="13"/>
        <v>300</v>
      </c>
      <c r="AD30" s="14"/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98</v>
      </c>
      <c r="D31" s="8">
        <v>273</v>
      </c>
      <c r="E31" s="8">
        <v>116</v>
      </c>
      <c r="F31" s="8">
        <v>231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139</v>
      </c>
      <c r="J31" s="14">
        <f t="shared" si="9"/>
        <v>-23</v>
      </c>
      <c r="K31" s="14"/>
      <c r="L31" s="14"/>
      <c r="M31" s="14"/>
      <c r="N31" s="14"/>
      <c r="O31" s="14">
        <f t="shared" si="10"/>
        <v>23.2</v>
      </c>
      <c r="P31" s="17"/>
      <c r="Q31" s="18">
        <f t="shared" si="11"/>
        <v>9.9568965517241388</v>
      </c>
      <c r="R31" s="14"/>
      <c r="S31" s="14">
        <f>VLOOKUP(A:A,[1]TDSheet!$A:$T,20,0)</f>
        <v>19.600000000000001</v>
      </c>
      <c r="T31" s="14">
        <f>VLOOKUP(A:A,[1]TDSheet!$A:$O,15,0)</f>
        <v>29.6</v>
      </c>
      <c r="U31" s="14">
        <f>VLOOKUP(A:A,[3]TDSheet!$A:$D,4,0)</f>
        <v>20</v>
      </c>
      <c r="V31" s="14">
        <v>0</v>
      </c>
      <c r="W31" s="14"/>
      <c r="X31" s="14"/>
      <c r="Y31" s="14">
        <f t="shared" si="12"/>
        <v>0</v>
      </c>
      <c r="Z31" s="14">
        <f>VLOOKUP(A:A,[1]TDSheet!$A:$Z,26,0)</f>
        <v>0</v>
      </c>
      <c r="AA31" s="14">
        <f>Y31/16</f>
        <v>0</v>
      </c>
      <c r="AB31" s="19">
        <f>VLOOKUP(A:A,[1]TDSheet!$A:$AB,28,0)</f>
        <v>0.43</v>
      </c>
      <c r="AC31" s="14">
        <f t="shared" si="13"/>
        <v>0</v>
      </c>
      <c r="AD31" s="14"/>
      <c r="AE31" s="14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377</v>
      </c>
      <c r="D32" s="8">
        <v>1430</v>
      </c>
      <c r="E32" s="8">
        <v>806</v>
      </c>
      <c r="F32" s="8">
        <v>953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838</v>
      </c>
      <c r="J32" s="14">
        <f t="shared" si="9"/>
        <v>-32</v>
      </c>
      <c r="K32" s="14"/>
      <c r="L32" s="14"/>
      <c r="M32" s="14"/>
      <c r="N32" s="14"/>
      <c r="O32" s="14">
        <f t="shared" si="10"/>
        <v>161.19999999999999</v>
      </c>
      <c r="P32" s="17">
        <v>600</v>
      </c>
      <c r="Q32" s="18">
        <f t="shared" si="11"/>
        <v>9.6339950372208438</v>
      </c>
      <c r="R32" s="14"/>
      <c r="S32" s="14">
        <f>VLOOKUP(A:A,[1]TDSheet!$A:$T,20,0)</f>
        <v>97.4</v>
      </c>
      <c r="T32" s="14">
        <f>VLOOKUP(A:A,[1]TDSheet!$A:$O,15,0)</f>
        <v>153.80000000000001</v>
      </c>
      <c r="U32" s="14">
        <f>VLOOKUP(A:A,[3]TDSheet!$A:$D,4,0)</f>
        <v>127</v>
      </c>
      <c r="V32" s="14">
        <v>0</v>
      </c>
      <c r="W32" s="14"/>
      <c r="X32" s="14"/>
      <c r="Y32" s="14">
        <f t="shared" si="12"/>
        <v>600</v>
      </c>
      <c r="Z32" s="14" t="e">
        <f>VLOOKUP(A:A,[1]TDSheet!$A:$Z,26,0)</f>
        <v>#N/A</v>
      </c>
      <c r="AA32" s="14">
        <f>Y32/8</f>
        <v>75</v>
      </c>
      <c r="AB32" s="19">
        <f>VLOOKUP(A:A,[1]TDSheet!$A:$AB,28,0)</f>
        <v>0.9</v>
      </c>
      <c r="AC32" s="14">
        <f t="shared" si="13"/>
        <v>540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135</v>
      </c>
      <c r="D33" s="8">
        <v>178</v>
      </c>
      <c r="E33" s="8">
        <v>93</v>
      </c>
      <c r="F33" s="8">
        <v>199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112</v>
      </c>
      <c r="J33" s="14">
        <f t="shared" si="9"/>
        <v>-19</v>
      </c>
      <c r="K33" s="14"/>
      <c r="L33" s="14"/>
      <c r="M33" s="14"/>
      <c r="N33" s="14"/>
      <c r="O33" s="14">
        <f t="shared" si="10"/>
        <v>18.600000000000001</v>
      </c>
      <c r="P33" s="17"/>
      <c r="Q33" s="18">
        <f t="shared" si="11"/>
        <v>10.698924731182794</v>
      </c>
      <c r="R33" s="14"/>
      <c r="S33" s="14">
        <f>VLOOKUP(A:A,[1]TDSheet!$A:$T,20,0)</f>
        <v>0</v>
      </c>
      <c r="T33" s="14">
        <f>VLOOKUP(A:A,[1]TDSheet!$A:$O,15,0)</f>
        <v>12</v>
      </c>
      <c r="U33" s="14">
        <f>VLOOKUP(A:A,[3]TDSheet!$A:$D,4,0)</f>
        <v>23</v>
      </c>
      <c r="V33" s="14">
        <v>0</v>
      </c>
      <c r="W33" s="14"/>
      <c r="X33" s="14"/>
      <c r="Y33" s="14">
        <f t="shared" si="12"/>
        <v>0</v>
      </c>
      <c r="Z33" s="14">
        <f>VLOOKUP(A:A,[1]TDSheet!$A:$Z,26,0)</f>
        <v>0</v>
      </c>
      <c r="AA33" s="14">
        <f>Y33/16</f>
        <v>0</v>
      </c>
      <c r="AB33" s="19">
        <f>VLOOKUP(A:A,[1]TDSheet!$A:$AB,28,0)</f>
        <v>0.43</v>
      </c>
      <c r="AC33" s="14">
        <f t="shared" si="13"/>
        <v>0</v>
      </c>
      <c r="AD33" s="14"/>
      <c r="AE33" s="14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363</v>
      </c>
      <c r="D34" s="8">
        <v>1110</v>
      </c>
      <c r="E34" s="8">
        <v>851</v>
      </c>
      <c r="F34" s="8">
        <v>577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888</v>
      </c>
      <c r="J34" s="14">
        <f t="shared" si="9"/>
        <v>-37</v>
      </c>
      <c r="K34" s="14"/>
      <c r="L34" s="14"/>
      <c r="M34" s="14"/>
      <c r="N34" s="14">
        <v>640</v>
      </c>
      <c r="O34" s="14">
        <f t="shared" si="10"/>
        <v>66.2</v>
      </c>
      <c r="P34" s="17">
        <v>80</v>
      </c>
      <c r="Q34" s="18">
        <f t="shared" si="11"/>
        <v>9.9244712990936552</v>
      </c>
      <c r="R34" s="14"/>
      <c r="S34" s="14">
        <f>VLOOKUP(A:A,[1]TDSheet!$A:$T,20,0)</f>
        <v>62</v>
      </c>
      <c r="T34" s="14">
        <f>VLOOKUP(A:A,[1]TDSheet!$A:$O,15,0)</f>
        <v>74.599999999999994</v>
      </c>
      <c r="U34" s="14">
        <f>VLOOKUP(A:A,[3]TDSheet!$A:$D,4,0)</f>
        <v>81</v>
      </c>
      <c r="V34" s="14">
        <f>VLOOKUP(A:A,[4]TDSheet!$A:$D,4,0)</f>
        <v>520</v>
      </c>
      <c r="W34" s="14"/>
      <c r="X34" s="14"/>
      <c r="Y34" s="14">
        <f t="shared" si="12"/>
        <v>720</v>
      </c>
      <c r="Z34" s="14">
        <f>VLOOKUP(A:A,[1]TDSheet!$A:$Z,26,0)</f>
        <v>0</v>
      </c>
      <c r="AA34" s="14">
        <f>Y34/8</f>
        <v>90</v>
      </c>
      <c r="AB34" s="19">
        <f>VLOOKUP(A:A,[1]TDSheet!$A:$AB,28,0)</f>
        <v>0.9</v>
      </c>
      <c r="AC34" s="14">
        <f t="shared" si="13"/>
        <v>648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617</v>
      </c>
      <c r="D35" s="8">
        <v>2767</v>
      </c>
      <c r="E35" s="8">
        <v>1440</v>
      </c>
      <c r="F35" s="8">
        <v>1837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1435</v>
      </c>
      <c r="J35" s="14">
        <f t="shared" si="9"/>
        <v>5</v>
      </c>
      <c r="K35" s="14"/>
      <c r="L35" s="14"/>
      <c r="M35" s="14"/>
      <c r="N35" s="14"/>
      <c r="O35" s="14">
        <f t="shared" si="10"/>
        <v>288</v>
      </c>
      <c r="P35" s="17">
        <v>960</v>
      </c>
      <c r="Q35" s="18">
        <f t="shared" si="11"/>
        <v>9.7118055555555554</v>
      </c>
      <c r="R35" s="14"/>
      <c r="S35" s="14">
        <f>VLOOKUP(A:A,[1]TDSheet!$A:$T,20,0)</f>
        <v>228.6</v>
      </c>
      <c r="T35" s="14">
        <f>VLOOKUP(A:A,[1]TDSheet!$A:$O,15,0)</f>
        <v>288.39999999999998</v>
      </c>
      <c r="U35" s="14">
        <f>VLOOKUP(A:A,[3]TDSheet!$A:$D,4,0)</f>
        <v>295</v>
      </c>
      <c r="V35" s="14">
        <v>0</v>
      </c>
      <c r="W35" s="14"/>
      <c r="X35" s="14"/>
      <c r="Y35" s="14">
        <f t="shared" si="12"/>
        <v>960</v>
      </c>
      <c r="Z35" s="14" t="str">
        <f>VLOOKUP(A:A,[1]TDSheet!$A:$Z,26,0)</f>
        <v>яб</v>
      </c>
      <c r="AA35" s="14">
        <f>Y35/16</f>
        <v>60</v>
      </c>
      <c r="AB35" s="19">
        <f>VLOOKUP(A:A,[1]TDSheet!$A:$AB,28,0)</f>
        <v>0.43</v>
      </c>
      <c r="AC35" s="14">
        <f t="shared" si="13"/>
        <v>412.8</v>
      </c>
      <c r="AD35" s="14"/>
      <c r="AE35" s="14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234</v>
      </c>
      <c r="D36" s="8">
        <v>375</v>
      </c>
      <c r="E36" s="8">
        <v>221</v>
      </c>
      <c r="F36" s="8">
        <v>351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251</v>
      </c>
      <c r="J36" s="14">
        <f t="shared" si="9"/>
        <v>-30</v>
      </c>
      <c r="K36" s="14"/>
      <c r="L36" s="14"/>
      <c r="M36" s="14"/>
      <c r="N36" s="14"/>
      <c r="O36" s="14">
        <f t="shared" si="10"/>
        <v>44.2</v>
      </c>
      <c r="P36" s="17">
        <v>80</v>
      </c>
      <c r="Q36" s="18">
        <f t="shared" si="11"/>
        <v>9.7511312217194561</v>
      </c>
      <c r="R36" s="14"/>
      <c r="S36" s="14">
        <f>VLOOKUP(A:A,[1]TDSheet!$A:$T,20,0)</f>
        <v>37.6</v>
      </c>
      <c r="T36" s="14">
        <f>VLOOKUP(A:A,[1]TDSheet!$A:$O,15,0)</f>
        <v>48.2</v>
      </c>
      <c r="U36" s="14">
        <f>VLOOKUP(A:A,[3]TDSheet!$A:$D,4,0)</f>
        <v>71</v>
      </c>
      <c r="V36" s="14">
        <v>0</v>
      </c>
      <c r="W36" s="14"/>
      <c r="X36" s="14"/>
      <c r="Y36" s="14">
        <f t="shared" si="12"/>
        <v>80</v>
      </c>
      <c r="Z36" s="14">
        <f>VLOOKUP(A:A,[1]TDSheet!$A:$Z,26,0)</f>
        <v>0</v>
      </c>
      <c r="AA36" s="14">
        <f>Y36/8</f>
        <v>10</v>
      </c>
      <c r="AB36" s="19">
        <f>VLOOKUP(A:A,[1]TDSheet!$A:$AB,28,0)</f>
        <v>0.9</v>
      </c>
      <c r="AC36" s="14">
        <f t="shared" si="13"/>
        <v>72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778</v>
      </c>
      <c r="D37" s="8">
        <v>2202</v>
      </c>
      <c r="E37" s="8">
        <v>1084</v>
      </c>
      <c r="F37" s="8">
        <v>1702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1217</v>
      </c>
      <c r="J37" s="14">
        <f t="shared" si="9"/>
        <v>-133</v>
      </c>
      <c r="K37" s="14"/>
      <c r="L37" s="14"/>
      <c r="M37" s="14"/>
      <c r="N37" s="14"/>
      <c r="O37" s="14">
        <f t="shared" si="10"/>
        <v>216.8</v>
      </c>
      <c r="P37" s="17">
        <v>400</v>
      </c>
      <c r="Q37" s="18">
        <f t="shared" si="11"/>
        <v>9.6955719557195561</v>
      </c>
      <c r="R37" s="14"/>
      <c r="S37" s="14">
        <f>VLOOKUP(A:A,[1]TDSheet!$A:$T,20,0)</f>
        <v>176.6</v>
      </c>
      <c r="T37" s="14">
        <f>VLOOKUP(A:A,[1]TDSheet!$A:$O,15,0)</f>
        <v>227.2</v>
      </c>
      <c r="U37" s="14">
        <f>VLOOKUP(A:A,[3]TDSheet!$A:$D,4,0)</f>
        <v>275</v>
      </c>
      <c r="V37" s="14">
        <v>0</v>
      </c>
      <c r="W37" s="14"/>
      <c r="X37" s="14"/>
      <c r="Y37" s="14">
        <f t="shared" si="12"/>
        <v>400</v>
      </c>
      <c r="Z37" s="14" t="str">
        <f>VLOOKUP(A:A,[1]TDSheet!$A:$Z,26,0)</f>
        <v>пуд</v>
      </c>
      <c r="AA37" s="14">
        <f>Y37/8</f>
        <v>50</v>
      </c>
      <c r="AB37" s="19">
        <f>VLOOKUP(A:A,[1]TDSheet!$A:$AB,28,0)</f>
        <v>0.9</v>
      </c>
      <c r="AC37" s="14">
        <f t="shared" si="13"/>
        <v>360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476</v>
      </c>
      <c r="D38" s="8">
        <v>2429</v>
      </c>
      <c r="E38" s="8">
        <v>1036</v>
      </c>
      <c r="F38" s="8">
        <v>1687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1181</v>
      </c>
      <c r="J38" s="14">
        <f t="shared" si="9"/>
        <v>-145</v>
      </c>
      <c r="K38" s="14"/>
      <c r="L38" s="14"/>
      <c r="M38" s="14"/>
      <c r="N38" s="14"/>
      <c r="O38" s="14">
        <f t="shared" si="10"/>
        <v>207.2</v>
      </c>
      <c r="P38" s="17">
        <v>320</v>
      </c>
      <c r="Q38" s="18">
        <f t="shared" si="11"/>
        <v>9.6862934362934361</v>
      </c>
      <c r="R38" s="14"/>
      <c r="S38" s="14">
        <f>VLOOKUP(A:A,[1]TDSheet!$A:$T,20,0)</f>
        <v>146.4</v>
      </c>
      <c r="T38" s="14">
        <f>VLOOKUP(A:A,[1]TDSheet!$A:$O,15,0)</f>
        <v>224.4</v>
      </c>
      <c r="U38" s="14">
        <f>VLOOKUP(A:A,[3]TDSheet!$A:$D,4,0)</f>
        <v>235</v>
      </c>
      <c r="V38" s="14">
        <v>0</v>
      </c>
      <c r="W38" s="14"/>
      <c r="X38" s="14"/>
      <c r="Y38" s="14">
        <f t="shared" si="12"/>
        <v>320</v>
      </c>
      <c r="Z38" s="14">
        <f>VLOOKUP(A:A,[1]TDSheet!$A:$Z,26,0)</f>
        <v>0</v>
      </c>
      <c r="AA38" s="14">
        <f>Y38/16</f>
        <v>20</v>
      </c>
      <c r="AB38" s="19">
        <f>VLOOKUP(A:A,[1]TDSheet!$A:$AB,28,0)</f>
        <v>0.43</v>
      </c>
      <c r="AC38" s="14">
        <f t="shared" si="13"/>
        <v>137.6</v>
      </c>
      <c r="AD38" s="14"/>
      <c r="AE38" s="14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1560</v>
      </c>
      <c r="D39" s="8">
        <v>2460</v>
      </c>
      <c r="E39" s="8">
        <v>1665</v>
      </c>
      <c r="F39" s="8">
        <v>2255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1761.7</v>
      </c>
      <c r="J39" s="14">
        <f t="shared" si="9"/>
        <v>-96.700000000000045</v>
      </c>
      <c r="K39" s="14"/>
      <c r="L39" s="14"/>
      <c r="M39" s="14"/>
      <c r="N39" s="14"/>
      <c r="O39" s="14">
        <f t="shared" si="10"/>
        <v>333</v>
      </c>
      <c r="P39" s="17">
        <v>1000</v>
      </c>
      <c r="Q39" s="18">
        <f t="shared" si="11"/>
        <v>9.7747747747747749</v>
      </c>
      <c r="R39" s="14"/>
      <c r="S39" s="14">
        <f>VLOOKUP(A:A,[1]TDSheet!$A:$T,20,0)</f>
        <v>297</v>
      </c>
      <c r="T39" s="14">
        <f>VLOOKUP(A:A,[1]TDSheet!$A:$O,15,0)</f>
        <v>322</v>
      </c>
      <c r="U39" s="14">
        <f>VLOOKUP(A:A,[3]TDSheet!$A:$D,4,0)</f>
        <v>390</v>
      </c>
      <c r="V39" s="14">
        <v>0</v>
      </c>
      <c r="W39" s="14"/>
      <c r="X39" s="14"/>
      <c r="Y39" s="14">
        <f t="shared" si="12"/>
        <v>1000</v>
      </c>
      <c r="Z39" s="14">
        <f>VLOOKUP(A:A,[1]TDSheet!$A:$Z,26,0)</f>
        <v>0</v>
      </c>
      <c r="AA39" s="14">
        <f>Y39/5</f>
        <v>200</v>
      </c>
      <c r="AB39" s="19">
        <f>VLOOKUP(A:A,[1]TDSheet!$A:$AB,28,0)</f>
        <v>1</v>
      </c>
      <c r="AC39" s="14">
        <f t="shared" si="13"/>
        <v>1000</v>
      </c>
      <c r="AD39" s="14"/>
      <c r="AE39" s="14"/>
    </row>
    <row r="40" spans="1:31" s="1" customFormat="1" ht="11.1" customHeight="1" outlineLevel="1" x14ac:dyDescent="0.2">
      <c r="A40" s="7" t="s">
        <v>23</v>
      </c>
      <c r="B40" s="7" t="s">
        <v>9</v>
      </c>
      <c r="C40" s="8">
        <v>1840</v>
      </c>
      <c r="D40" s="8">
        <v>5057</v>
      </c>
      <c r="E40" s="8">
        <v>2990</v>
      </c>
      <c r="F40" s="8">
        <v>3754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3074</v>
      </c>
      <c r="J40" s="14">
        <f t="shared" si="9"/>
        <v>-84</v>
      </c>
      <c r="K40" s="14"/>
      <c r="L40" s="14"/>
      <c r="M40" s="14"/>
      <c r="N40" s="14"/>
      <c r="O40" s="14">
        <f t="shared" si="10"/>
        <v>598</v>
      </c>
      <c r="P40" s="17">
        <v>2000</v>
      </c>
      <c r="Q40" s="18">
        <f t="shared" si="11"/>
        <v>9.6220735785953178</v>
      </c>
      <c r="R40" s="14"/>
      <c r="S40" s="14">
        <f>VLOOKUP(A:A,[1]TDSheet!$A:$T,20,0)</f>
        <v>515.79999999999995</v>
      </c>
      <c r="T40" s="14">
        <f>VLOOKUP(A:A,[1]TDSheet!$A:$O,15,0)</f>
        <v>581.4</v>
      </c>
      <c r="U40" s="14">
        <f>VLOOKUP(A:A,[3]TDSheet!$A:$D,4,0)</f>
        <v>631</v>
      </c>
      <c r="V40" s="14">
        <v>0</v>
      </c>
      <c r="W40" s="14"/>
      <c r="X40" s="14"/>
      <c r="Y40" s="14">
        <f t="shared" si="12"/>
        <v>2000</v>
      </c>
      <c r="Z40" s="14">
        <f>VLOOKUP(A:A,[1]TDSheet!$A:$Z,26,0)</f>
        <v>0</v>
      </c>
      <c r="AA40" s="14">
        <f>Y40/8</f>
        <v>250</v>
      </c>
      <c r="AB40" s="19">
        <f>VLOOKUP(A:A,[1]TDSheet!$A:$AB,28,0)</f>
        <v>0.9</v>
      </c>
      <c r="AC40" s="14">
        <f t="shared" si="13"/>
        <v>1800</v>
      </c>
      <c r="AD40" s="14"/>
      <c r="AE40" s="14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758</v>
      </c>
      <c r="D41" s="8">
        <v>2243</v>
      </c>
      <c r="E41" s="8">
        <v>1123</v>
      </c>
      <c r="F41" s="8">
        <v>1734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1229</v>
      </c>
      <c r="J41" s="14">
        <f t="shared" si="9"/>
        <v>-106</v>
      </c>
      <c r="K41" s="14"/>
      <c r="L41" s="14"/>
      <c r="M41" s="14"/>
      <c r="N41" s="14"/>
      <c r="O41" s="14">
        <f t="shared" si="10"/>
        <v>224.6</v>
      </c>
      <c r="P41" s="17">
        <v>480</v>
      </c>
      <c r="Q41" s="18">
        <f t="shared" si="11"/>
        <v>9.8575244879786297</v>
      </c>
      <c r="R41" s="14"/>
      <c r="S41" s="14">
        <f>VLOOKUP(A:A,[1]TDSheet!$A:$T,20,0)</f>
        <v>172.4</v>
      </c>
      <c r="T41" s="14">
        <f>VLOOKUP(A:A,[1]TDSheet!$A:$O,15,0)</f>
        <v>228.4</v>
      </c>
      <c r="U41" s="14">
        <f>VLOOKUP(A:A,[3]TDSheet!$A:$D,4,0)</f>
        <v>278</v>
      </c>
      <c r="V41" s="14">
        <v>0</v>
      </c>
      <c r="W41" s="14"/>
      <c r="X41" s="14"/>
      <c r="Y41" s="14">
        <f t="shared" si="12"/>
        <v>480</v>
      </c>
      <c r="Z41" s="14">
        <f>VLOOKUP(A:A,[1]TDSheet!$A:$Z,26,0)</f>
        <v>0</v>
      </c>
      <c r="AA41" s="14">
        <f>Y41/16</f>
        <v>30</v>
      </c>
      <c r="AB41" s="19">
        <f>VLOOKUP(A:A,[1]TDSheet!$A:$AB,28,0)</f>
        <v>0.43</v>
      </c>
      <c r="AC41" s="14">
        <f t="shared" si="13"/>
        <v>206.4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40</v>
      </c>
      <c r="D42" s="8">
        <v>5</v>
      </c>
      <c r="E42" s="8">
        <v>10</v>
      </c>
      <c r="F42" s="8">
        <v>30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15</v>
      </c>
      <c r="J42" s="14">
        <f t="shared" si="9"/>
        <v>-5</v>
      </c>
      <c r="K42" s="14"/>
      <c r="L42" s="14"/>
      <c r="M42" s="14"/>
      <c r="N42" s="14"/>
      <c r="O42" s="14">
        <f t="shared" si="10"/>
        <v>2</v>
      </c>
      <c r="P42" s="17"/>
      <c r="Q42" s="18">
        <f t="shared" si="11"/>
        <v>15</v>
      </c>
      <c r="R42" s="14"/>
      <c r="S42" s="14">
        <f>VLOOKUP(A:A,[1]TDSheet!$A:$T,20,0)</f>
        <v>3</v>
      </c>
      <c r="T42" s="14">
        <f>VLOOKUP(A:A,[1]TDSheet!$A:$O,15,0)</f>
        <v>1</v>
      </c>
      <c r="U42" s="14">
        <v>0</v>
      </c>
      <c r="V42" s="14">
        <v>0</v>
      </c>
      <c r="W42" s="14"/>
      <c r="X42" s="14"/>
      <c r="Y42" s="14">
        <f t="shared" si="12"/>
        <v>0</v>
      </c>
      <c r="Z42" s="14" t="e">
        <f>VLOOKUP(A:A,[1]TDSheet!$A:$Z,26,0)</f>
        <v>#N/A</v>
      </c>
      <c r="AA42" s="14">
        <f>Y42/5</f>
        <v>0</v>
      </c>
      <c r="AB42" s="19">
        <f>VLOOKUP(A:A,[1]TDSheet!$A:$AB,28,0)</f>
        <v>1</v>
      </c>
      <c r="AC42" s="14">
        <f t="shared" si="13"/>
        <v>0</v>
      </c>
      <c r="AD42" s="14"/>
      <c r="AE42" s="14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62</v>
      </c>
      <c r="D43" s="8">
        <v>5</v>
      </c>
      <c r="E43" s="8">
        <v>25</v>
      </c>
      <c r="F43" s="8">
        <v>33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30</v>
      </c>
      <c r="J43" s="14">
        <f t="shared" si="9"/>
        <v>-5</v>
      </c>
      <c r="K43" s="14"/>
      <c r="L43" s="14"/>
      <c r="M43" s="14"/>
      <c r="N43" s="14"/>
      <c r="O43" s="14">
        <f t="shared" si="10"/>
        <v>5</v>
      </c>
      <c r="P43" s="17">
        <v>40</v>
      </c>
      <c r="Q43" s="18">
        <f t="shared" si="11"/>
        <v>14.6</v>
      </c>
      <c r="R43" s="14"/>
      <c r="S43" s="14">
        <f>VLOOKUP(A:A,[1]TDSheet!$A:$T,20,0)</f>
        <v>2.2000000000000002</v>
      </c>
      <c r="T43" s="14">
        <f>VLOOKUP(A:A,[1]TDSheet!$A:$O,15,0)</f>
        <v>3.2</v>
      </c>
      <c r="U43" s="14">
        <f>VLOOKUP(A:A,[3]TDSheet!$A:$D,4,0)</f>
        <v>12</v>
      </c>
      <c r="V43" s="14">
        <v>0</v>
      </c>
      <c r="W43" s="14"/>
      <c r="X43" s="14"/>
      <c r="Y43" s="14">
        <f t="shared" si="12"/>
        <v>40</v>
      </c>
      <c r="Z43" s="14">
        <f>VLOOKUP(A:A,[1]TDSheet!$A:$Z,26,0)</f>
        <v>0</v>
      </c>
      <c r="AA43" s="14">
        <f>Y43/8</f>
        <v>5</v>
      </c>
      <c r="AB43" s="19">
        <f>VLOOKUP(A:A,[1]TDSheet!$A:$AB,28,0)</f>
        <v>0.8</v>
      </c>
      <c r="AC43" s="14">
        <f t="shared" si="13"/>
        <v>32</v>
      </c>
      <c r="AD43" s="14"/>
      <c r="AE43" s="14"/>
    </row>
    <row r="44" spans="1:31" s="1" customFormat="1" ht="11.1" customHeight="1" outlineLevel="1" x14ac:dyDescent="0.2">
      <c r="A44" s="7" t="s">
        <v>25</v>
      </c>
      <c r="B44" s="7" t="s">
        <v>9</v>
      </c>
      <c r="C44" s="8">
        <v>513</v>
      </c>
      <c r="D44" s="8">
        <v>4322</v>
      </c>
      <c r="E44" s="8">
        <v>2002</v>
      </c>
      <c r="F44" s="8">
        <v>2645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2038</v>
      </c>
      <c r="J44" s="14">
        <f t="shared" si="9"/>
        <v>-36</v>
      </c>
      <c r="K44" s="14"/>
      <c r="L44" s="14"/>
      <c r="M44" s="14"/>
      <c r="N44" s="14"/>
      <c r="O44" s="14">
        <f t="shared" si="10"/>
        <v>400.4</v>
      </c>
      <c r="P44" s="17">
        <v>1200</v>
      </c>
      <c r="Q44" s="18">
        <f t="shared" si="11"/>
        <v>9.6028971028971029</v>
      </c>
      <c r="R44" s="14"/>
      <c r="S44" s="14">
        <f>VLOOKUP(A:A,[1]TDSheet!$A:$T,20,0)</f>
        <v>238</v>
      </c>
      <c r="T44" s="14">
        <f>VLOOKUP(A:A,[1]TDSheet!$A:$O,15,0)</f>
        <v>398.6</v>
      </c>
      <c r="U44" s="14">
        <f>VLOOKUP(A:A,[3]TDSheet!$A:$D,4,0)</f>
        <v>447</v>
      </c>
      <c r="V44" s="14">
        <v>0</v>
      </c>
      <c r="W44" s="14"/>
      <c r="X44" s="14"/>
      <c r="Y44" s="14">
        <f t="shared" si="12"/>
        <v>1200</v>
      </c>
      <c r="Z44" s="14">
        <f>VLOOKUP(A:A,[1]TDSheet!$A:$Z,26,0)</f>
        <v>0</v>
      </c>
      <c r="AA44" s="14">
        <f>Y44/8</f>
        <v>150</v>
      </c>
      <c r="AB44" s="19">
        <f>VLOOKUP(A:A,[1]TDSheet!$A:$AB,28,0)</f>
        <v>0.7</v>
      </c>
      <c r="AC44" s="14">
        <f t="shared" si="13"/>
        <v>840</v>
      </c>
      <c r="AD44" s="14"/>
      <c r="AE44" s="14"/>
    </row>
    <row r="45" spans="1:31" s="1" customFormat="1" ht="21.95" customHeight="1" outlineLevel="1" x14ac:dyDescent="0.2">
      <c r="A45" s="7" t="s">
        <v>26</v>
      </c>
      <c r="B45" s="7" t="s">
        <v>9</v>
      </c>
      <c r="C45" s="8">
        <v>1014</v>
      </c>
      <c r="D45" s="8">
        <v>1070</v>
      </c>
      <c r="E45" s="20">
        <v>627</v>
      </c>
      <c r="F45" s="21">
        <v>949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333</v>
      </c>
      <c r="J45" s="14">
        <f t="shared" si="9"/>
        <v>294</v>
      </c>
      <c r="K45" s="14"/>
      <c r="L45" s="14"/>
      <c r="M45" s="14"/>
      <c r="N45" s="14"/>
      <c r="O45" s="14">
        <f t="shared" si="10"/>
        <v>125.4</v>
      </c>
      <c r="P45" s="17">
        <v>280</v>
      </c>
      <c r="Q45" s="18">
        <f t="shared" si="11"/>
        <v>9.800637958532695</v>
      </c>
      <c r="R45" s="14"/>
      <c r="S45" s="14">
        <f>VLOOKUP(A:A,[1]TDSheet!$A:$T,20,0)</f>
        <v>91.6</v>
      </c>
      <c r="T45" s="14">
        <f>VLOOKUP(A:A,[1]TDSheet!$A:$O,15,0)</f>
        <v>126.8</v>
      </c>
      <c r="U45" s="14">
        <f>VLOOKUP(A:A,[3]TDSheet!$A:$D,4,0)</f>
        <v>64</v>
      </c>
      <c r="V45" s="14">
        <v>0</v>
      </c>
      <c r="W45" s="14"/>
      <c r="X45" s="14"/>
      <c r="Y45" s="14">
        <f t="shared" si="12"/>
        <v>280</v>
      </c>
      <c r="Z45" s="14">
        <f>VLOOKUP(A:A,[1]TDSheet!$A:$Z,26,0)</f>
        <v>0</v>
      </c>
      <c r="AA45" s="14">
        <f>Y45/8</f>
        <v>35</v>
      </c>
      <c r="AB45" s="19">
        <f>VLOOKUP(A:A,[1]TDSheet!$A:$AB,28,0)</f>
        <v>0.9</v>
      </c>
      <c r="AC45" s="14">
        <f t="shared" si="13"/>
        <v>252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11</v>
      </c>
      <c r="D46" s="8">
        <v>9</v>
      </c>
      <c r="E46" s="8">
        <v>13</v>
      </c>
      <c r="F46" s="8">
        <v>-1</v>
      </c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20</v>
      </c>
      <c r="J46" s="14">
        <f t="shared" si="9"/>
        <v>-7</v>
      </c>
      <c r="K46" s="14"/>
      <c r="L46" s="14"/>
      <c r="M46" s="14"/>
      <c r="N46" s="14"/>
      <c r="O46" s="14">
        <f t="shared" si="10"/>
        <v>2.6</v>
      </c>
      <c r="P46" s="17"/>
      <c r="Q46" s="18">
        <f t="shared" si="11"/>
        <v>-0.38461538461538458</v>
      </c>
      <c r="R46" s="14"/>
      <c r="S46" s="14">
        <f>VLOOKUP(A:A,[1]TDSheet!$A:$T,20,0)</f>
        <v>3.6</v>
      </c>
      <c r="T46" s="14">
        <f>VLOOKUP(A:A,[1]TDSheet!$A:$O,15,0)</f>
        <v>3.8</v>
      </c>
      <c r="U46" s="14">
        <f>VLOOKUP(A:A,[3]TDSheet!$A:$D,4,0)</f>
        <v>6</v>
      </c>
      <c r="V46" s="14">
        <v>0</v>
      </c>
      <c r="W46" s="14"/>
      <c r="X46" s="14"/>
      <c r="Y46" s="14">
        <f t="shared" si="12"/>
        <v>0</v>
      </c>
      <c r="Z46" s="14" t="str">
        <f>VLOOKUP(A:A,[1]TDSheet!$A:$Z,26,0)</f>
        <v>увел</v>
      </c>
      <c r="AA46" s="14">
        <f>Y46/8</f>
        <v>0</v>
      </c>
      <c r="AB46" s="19">
        <f>VLOOKUP(A:A,[1]TDSheet!$A:$AB,28,0)</f>
        <v>0</v>
      </c>
      <c r="AC46" s="14">
        <f t="shared" si="13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85</v>
      </c>
      <c r="D47" s="8">
        <v>7</v>
      </c>
      <c r="E47" s="8">
        <v>18</v>
      </c>
      <c r="F47" s="8">
        <v>67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25</v>
      </c>
      <c r="J47" s="14">
        <f t="shared" si="9"/>
        <v>-7</v>
      </c>
      <c r="K47" s="14"/>
      <c r="L47" s="14"/>
      <c r="M47" s="14"/>
      <c r="N47" s="14"/>
      <c r="O47" s="14">
        <f t="shared" si="10"/>
        <v>3.6</v>
      </c>
      <c r="P47" s="17"/>
      <c r="Q47" s="18">
        <f t="shared" si="11"/>
        <v>18.611111111111111</v>
      </c>
      <c r="R47" s="14"/>
      <c r="S47" s="14">
        <f>VLOOKUP(A:A,[1]TDSheet!$A:$T,20,0)</f>
        <v>4</v>
      </c>
      <c r="T47" s="14">
        <f>VLOOKUP(A:A,[1]TDSheet!$A:$O,15,0)</f>
        <v>4.2</v>
      </c>
      <c r="U47" s="14">
        <f>VLOOKUP(A:A,[3]TDSheet!$A:$D,4,0)</f>
        <v>12</v>
      </c>
      <c r="V47" s="14">
        <v>0</v>
      </c>
      <c r="W47" s="14"/>
      <c r="X47" s="14"/>
      <c r="Y47" s="14">
        <f t="shared" si="12"/>
        <v>0</v>
      </c>
      <c r="Z47" s="14" t="str">
        <f>VLOOKUP(A:A,[1]TDSheet!$A:$Z,26,0)</f>
        <v>увел</v>
      </c>
      <c r="AA47" s="14">
        <f>Y47/16</f>
        <v>0</v>
      </c>
      <c r="AB47" s="19">
        <f>VLOOKUP(A:A,[1]TDSheet!$A:$AB,28,0)</f>
        <v>0.43</v>
      </c>
      <c r="AC47" s="14">
        <f t="shared" si="13"/>
        <v>0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335</v>
      </c>
      <c r="D48" s="8">
        <v>1155</v>
      </c>
      <c r="E48" s="8">
        <v>640</v>
      </c>
      <c r="F48" s="8">
        <v>810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678.01099999999997</v>
      </c>
      <c r="J48" s="14">
        <f t="shared" si="9"/>
        <v>-38.010999999999967</v>
      </c>
      <c r="K48" s="14"/>
      <c r="L48" s="14"/>
      <c r="M48" s="14"/>
      <c r="N48" s="14"/>
      <c r="O48" s="14">
        <f t="shared" si="10"/>
        <v>128</v>
      </c>
      <c r="P48" s="17">
        <v>450</v>
      </c>
      <c r="Q48" s="18">
        <f t="shared" si="11"/>
        <v>9.84375</v>
      </c>
      <c r="R48" s="14"/>
      <c r="S48" s="14">
        <f>VLOOKUP(A:A,[1]TDSheet!$A:$T,20,0)</f>
        <v>100</v>
      </c>
      <c r="T48" s="14">
        <f>VLOOKUP(A:A,[1]TDSheet!$A:$O,15,0)</f>
        <v>125</v>
      </c>
      <c r="U48" s="14">
        <f>VLOOKUP(A:A,[3]TDSheet!$A:$D,4,0)</f>
        <v>190</v>
      </c>
      <c r="V48" s="14">
        <v>0</v>
      </c>
      <c r="W48" s="14"/>
      <c r="X48" s="14"/>
      <c r="Y48" s="14">
        <f t="shared" si="12"/>
        <v>450</v>
      </c>
      <c r="Z48" s="14" t="e">
        <f>VLOOKUP(A:A,[1]TDSheet!$A:$Z,26,0)</f>
        <v>#N/A</v>
      </c>
      <c r="AA48" s="14">
        <f>Y48/5</f>
        <v>90</v>
      </c>
      <c r="AB48" s="19">
        <f>VLOOKUP(A:A,[1]TDSheet!$A:$AB,28,0)</f>
        <v>1</v>
      </c>
      <c r="AC48" s="14">
        <f t="shared" si="13"/>
        <v>450</v>
      </c>
      <c r="AD48" s="14"/>
      <c r="AE48" s="14"/>
    </row>
    <row r="49" spans="1:31" s="1" customFormat="1" ht="11.1" customHeight="1" outlineLevel="1" x14ac:dyDescent="0.2">
      <c r="A49" s="7" t="s">
        <v>27</v>
      </c>
      <c r="B49" s="7" t="s">
        <v>9</v>
      </c>
      <c r="C49" s="8">
        <v>661</v>
      </c>
      <c r="D49" s="8">
        <v>1466</v>
      </c>
      <c r="E49" s="8">
        <v>786</v>
      </c>
      <c r="F49" s="8">
        <v>1232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878</v>
      </c>
      <c r="J49" s="14">
        <f t="shared" si="9"/>
        <v>-92</v>
      </c>
      <c r="K49" s="14"/>
      <c r="L49" s="14"/>
      <c r="M49" s="14"/>
      <c r="N49" s="14"/>
      <c r="O49" s="14">
        <f t="shared" si="10"/>
        <v>157.19999999999999</v>
      </c>
      <c r="P49" s="17">
        <v>320</v>
      </c>
      <c r="Q49" s="18">
        <f t="shared" si="11"/>
        <v>9.8727735368956751</v>
      </c>
      <c r="R49" s="14"/>
      <c r="S49" s="14">
        <f>VLOOKUP(A:A,[1]TDSheet!$A:$T,20,0)</f>
        <v>132.6</v>
      </c>
      <c r="T49" s="14">
        <f>VLOOKUP(A:A,[1]TDSheet!$A:$O,15,0)</f>
        <v>166.4</v>
      </c>
      <c r="U49" s="14">
        <f>VLOOKUP(A:A,[3]TDSheet!$A:$D,4,0)</f>
        <v>161</v>
      </c>
      <c r="V49" s="14">
        <v>0</v>
      </c>
      <c r="W49" s="14"/>
      <c r="X49" s="14"/>
      <c r="Y49" s="14">
        <f t="shared" si="12"/>
        <v>320</v>
      </c>
      <c r="Z49" s="14">
        <f>VLOOKUP(A:A,[1]TDSheet!$A:$Z,26,0)</f>
        <v>0</v>
      </c>
      <c r="AA49" s="14">
        <f>Y49/5</f>
        <v>64</v>
      </c>
      <c r="AB49" s="19">
        <f>VLOOKUP(A:A,[1]TDSheet!$A:$AB,28,0)</f>
        <v>1</v>
      </c>
      <c r="AC49" s="14">
        <f t="shared" si="13"/>
        <v>320</v>
      </c>
      <c r="AD49" s="14"/>
      <c r="AE49" s="14"/>
    </row>
    <row r="50" spans="1:31" s="1" customFormat="1" ht="11.1" customHeight="1" outlineLevel="1" x14ac:dyDescent="0.2">
      <c r="A50" s="7" t="s">
        <v>28</v>
      </c>
      <c r="B50" s="7" t="s">
        <v>9</v>
      </c>
      <c r="C50" s="8">
        <v>1033</v>
      </c>
      <c r="D50" s="8">
        <v>1127</v>
      </c>
      <c r="E50" s="8">
        <v>1119</v>
      </c>
      <c r="F50" s="8">
        <v>947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1165</v>
      </c>
      <c r="J50" s="14">
        <f t="shared" si="9"/>
        <v>-46</v>
      </c>
      <c r="K50" s="14"/>
      <c r="L50" s="14"/>
      <c r="M50" s="14"/>
      <c r="N50" s="14"/>
      <c r="O50" s="14">
        <f t="shared" si="10"/>
        <v>223.8</v>
      </c>
      <c r="P50" s="17">
        <v>1200</v>
      </c>
      <c r="Q50" s="18">
        <f t="shared" si="11"/>
        <v>9.5933869526362816</v>
      </c>
      <c r="R50" s="14"/>
      <c r="S50" s="14">
        <f>VLOOKUP(A:A,[1]TDSheet!$A:$T,20,0)</f>
        <v>204.2</v>
      </c>
      <c r="T50" s="14">
        <f>VLOOKUP(A:A,[1]TDSheet!$A:$O,15,0)</f>
        <v>190.8</v>
      </c>
      <c r="U50" s="14">
        <f>VLOOKUP(A:A,[3]TDSheet!$A:$D,4,0)</f>
        <v>248</v>
      </c>
      <c r="V50" s="14">
        <v>0</v>
      </c>
      <c r="W50" s="14"/>
      <c r="X50" s="14"/>
      <c r="Y50" s="14">
        <f t="shared" si="12"/>
        <v>1200</v>
      </c>
      <c r="Z50" s="14" t="str">
        <f>VLOOKUP(A:A,[1]TDSheet!$A:$Z,26,0)</f>
        <v>яб</v>
      </c>
      <c r="AA50" s="14">
        <f>Y50/8</f>
        <v>150</v>
      </c>
      <c r="AB50" s="19">
        <f>VLOOKUP(A:A,[1]TDSheet!$A:$AB,28,0)</f>
        <v>0.9</v>
      </c>
      <c r="AC50" s="14">
        <f t="shared" si="13"/>
        <v>1080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145.5</v>
      </c>
      <c r="D51" s="8">
        <v>350</v>
      </c>
      <c r="E51" s="8">
        <v>213.73</v>
      </c>
      <c r="F51" s="8">
        <v>265.27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225.601</v>
      </c>
      <c r="J51" s="14">
        <f t="shared" si="9"/>
        <v>-11.871000000000009</v>
      </c>
      <c r="K51" s="14"/>
      <c r="L51" s="14"/>
      <c r="M51" s="14"/>
      <c r="N51" s="14"/>
      <c r="O51" s="14">
        <f t="shared" si="10"/>
        <v>42.745999999999995</v>
      </c>
      <c r="P51" s="17">
        <v>150</v>
      </c>
      <c r="Q51" s="18">
        <f t="shared" si="11"/>
        <v>9.7148271183268609</v>
      </c>
      <c r="R51" s="14"/>
      <c r="S51" s="14">
        <f>VLOOKUP(A:A,[1]TDSheet!$A:$T,20,0)</f>
        <v>40.6</v>
      </c>
      <c r="T51" s="14">
        <f>VLOOKUP(A:A,[1]TDSheet!$A:$O,15,0)</f>
        <v>40.700000000000003</v>
      </c>
      <c r="U51" s="14">
        <f>VLOOKUP(A:A,[3]TDSheet!$A:$D,4,0)</f>
        <v>65.73</v>
      </c>
      <c r="V51" s="14">
        <v>0</v>
      </c>
      <c r="W51" s="14"/>
      <c r="X51" s="14"/>
      <c r="Y51" s="14">
        <f t="shared" si="12"/>
        <v>150</v>
      </c>
      <c r="Z51" s="14" t="e">
        <f>VLOOKUP(A:A,[1]TDSheet!$A:$Z,26,0)</f>
        <v>#N/A</v>
      </c>
      <c r="AA51" s="14">
        <f>Y51/5.5</f>
        <v>27.272727272727273</v>
      </c>
      <c r="AB51" s="19">
        <f>VLOOKUP(A:A,[1]TDSheet!$A:$AB,28,0)</f>
        <v>1</v>
      </c>
      <c r="AC51" s="14">
        <f t="shared" si="13"/>
        <v>150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76</v>
      </c>
      <c r="D52" s="8"/>
      <c r="E52" s="8">
        <v>1</v>
      </c>
      <c r="F52" s="8">
        <v>75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4</v>
      </c>
      <c r="J52" s="14">
        <f t="shared" si="9"/>
        <v>-3</v>
      </c>
      <c r="K52" s="14"/>
      <c r="L52" s="14"/>
      <c r="M52" s="14"/>
      <c r="N52" s="14"/>
      <c r="O52" s="14">
        <f t="shared" si="10"/>
        <v>0.2</v>
      </c>
      <c r="P52" s="17"/>
      <c r="Q52" s="18">
        <f t="shared" si="11"/>
        <v>375</v>
      </c>
      <c r="R52" s="14"/>
      <c r="S52" s="14">
        <f>VLOOKUP(A:A,[1]TDSheet!$A:$T,20,0)</f>
        <v>0.2</v>
      </c>
      <c r="T52" s="14">
        <f>VLOOKUP(A:A,[1]TDSheet!$A:$O,15,0)</f>
        <v>0</v>
      </c>
      <c r="U52" s="14">
        <v>0</v>
      </c>
      <c r="V52" s="14">
        <v>0</v>
      </c>
      <c r="W52" s="14"/>
      <c r="X52" s="14"/>
      <c r="Y52" s="14">
        <f t="shared" si="12"/>
        <v>0</v>
      </c>
      <c r="Z52" s="22" t="str">
        <f>VLOOKUP(A:A,[1]TDSheet!$A:$Z,26,0)</f>
        <v>увел</v>
      </c>
      <c r="AA52" s="14">
        <f>Y52/6</f>
        <v>0</v>
      </c>
      <c r="AB52" s="19">
        <f>VLOOKUP(A:A,[1]TDSheet!$A:$AB,28,0)</f>
        <v>0.33</v>
      </c>
      <c r="AC52" s="14">
        <f t="shared" si="13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64</v>
      </c>
      <c r="D53" s="8"/>
      <c r="E53" s="8">
        <v>1</v>
      </c>
      <c r="F53" s="8">
        <v>63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1</v>
      </c>
      <c r="J53" s="14">
        <f t="shared" si="9"/>
        <v>0</v>
      </c>
      <c r="K53" s="14"/>
      <c r="L53" s="14"/>
      <c r="M53" s="14"/>
      <c r="N53" s="14"/>
      <c r="O53" s="14">
        <f t="shared" si="10"/>
        <v>0.2</v>
      </c>
      <c r="P53" s="17"/>
      <c r="Q53" s="18">
        <f t="shared" si="11"/>
        <v>315</v>
      </c>
      <c r="R53" s="14"/>
      <c r="S53" s="14">
        <f>VLOOKUP(A:A,[1]TDSheet!$A:$T,20,0)</f>
        <v>0.2</v>
      </c>
      <c r="T53" s="14">
        <f>VLOOKUP(A:A,[1]TDSheet!$A:$O,15,0)</f>
        <v>1</v>
      </c>
      <c r="U53" s="14">
        <v>0</v>
      </c>
      <c r="V53" s="14">
        <v>0</v>
      </c>
      <c r="W53" s="14"/>
      <c r="X53" s="14"/>
      <c r="Y53" s="14">
        <f t="shared" si="12"/>
        <v>0</v>
      </c>
      <c r="Z53" s="22" t="str">
        <f>VLOOKUP(A:A,[1]TDSheet!$A:$Z,26,0)</f>
        <v>увел</v>
      </c>
      <c r="AA53" s="14">
        <f>Y53/6</f>
        <v>0</v>
      </c>
      <c r="AB53" s="19">
        <f>VLOOKUP(A:A,[1]TDSheet!$A:$AB,28,0)</f>
        <v>0.33</v>
      </c>
      <c r="AC53" s="14">
        <f t="shared" si="13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/>
      <c r="D54" s="8">
        <v>159</v>
      </c>
      <c r="E54" s="8">
        <v>12</v>
      </c>
      <c r="F54" s="8">
        <v>147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27</v>
      </c>
      <c r="J54" s="14">
        <f t="shared" si="9"/>
        <v>-15</v>
      </c>
      <c r="K54" s="14"/>
      <c r="L54" s="14"/>
      <c r="M54" s="14"/>
      <c r="N54" s="14"/>
      <c r="O54" s="14">
        <f t="shared" si="10"/>
        <v>2.4</v>
      </c>
      <c r="P54" s="17">
        <v>60</v>
      </c>
      <c r="Q54" s="18">
        <f t="shared" si="11"/>
        <v>86.25</v>
      </c>
      <c r="R54" s="14"/>
      <c r="S54" s="14">
        <f>VLOOKUP(A:A,[1]TDSheet!$A:$T,20,0)</f>
        <v>0.6</v>
      </c>
      <c r="T54" s="14">
        <f>VLOOKUP(A:A,[1]TDSheet!$A:$O,15,0)</f>
        <v>0</v>
      </c>
      <c r="U54" s="14">
        <f>VLOOKUP(A:A,[3]TDSheet!$A:$D,4,0)</f>
        <v>12</v>
      </c>
      <c r="V54" s="14">
        <v>0</v>
      </c>
      <c r="W54" s="14"/>
      <c r="X54" s="14"/>
      <c r="Y54" s="14">
        <f t="shared" si="12"/>
        <v>60</v>
      </c>
      <c r="Z54" s="14" t="e">
        <f>VLOOKUP(A:A,[1]TDSheet!$A:$Z,26,0)</f>
        <v>#N/A</v>
      </c>
      <c r="AA54" s="14">
        <f>Y54/3</f>
        <v>20</v>
      </c>
      <c r="AB54" s="19">
        <f>VLOOKUP(A:A,[1]TDSheet!$A:$AB,28,0)</f>
        <v>1</v>
      </c>
      <c r="AC54" s="14">
        <f t="shared" si="13"/>
        <v>60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74.5</v>
      </c>
      <c r="D55" s="8">
        <v>175</v>
      </c>
      <c r="E55" s="8">
        <v>90</v>
      </c>
      <c r="F55" s="8">
        <v>154.5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95</v>
      </c>
      <c r="J55" s="14">
        <f t="shared" si="9"/>
        <v>-5</v>
      </c>
      <c r="K55" s="14"/>
      <c r="L55" s="14"/>
      <c r="M55" s="14"/>
      <c r="N55" s="14"/>
      <c r="O55" s="14">
        <f t="shared" si="10"/>
        <v>18</v>
      </c>
      <c r="P55" s="17">
        <v>40</v>
      </c>
      <c r="Q55" s="18">
        <f t="shared" si="11"/>
        <v>10.805555555555555</v>
      </c>
      <c r="R55" s="14"/>
      <c r="S55" s="14">
        <f>VLOOKUP(A:A,[1]TDSheet!$A:$T,20,0)</f>
        <v>14.1</v>
      </c>
      <c r="T55" s="14">
        <f>VLOOKUP(A:A,[1]TDSheet!$A:$O,15,0)</f>
        <v>21</v>
      </c>
      <c r="U55" s="14">
        <f>VLOOKUP(A:A,[3]TDSheet!$A:$D,4,0)</f>
        <v>20</v>
      </c>
      <c r="V55" s="14">
        <v>0</v>
      </c>
      <c r="W55" s="14"/>
      <c r="X55" s="14"/>
      <c r="Y55" s="14">
        <f t="shared" si="12"/>
        <v>40</v>
      </c>
      <c r="Z55" s="14" t="e">
        <f>VLOOKUP(A:A,[1]TDSheet!$A:$Z,26,0)</f>
        <v>#N/A</v>
      </c>
      <c r="AA55" s="14">
        <f>Y55/5</f>
        <v>8</v>
      </c>
      <c r="AB55" s="19">
        <f>VLOOKUP(A:A,[1]TDSheet!$A:$AB,28,0)</f>
        <v>1</v>
      </c>
      <c r="AC55" s="14">
        <f t="shared" si="13"/>
        <v>40</v>
      </c>
      <c r="AD55" s="14"/>
      <c r="AE55" s="14"/>
    </row>
    <row r="56" spans="1:31" s="1" customFormat="1" ht="11.1" customHeight="1" outlineLevel="1" x14ac:dyDescent="0.2">
      <c r="A56" s="7" t="s">
        <v>29</v>
      </c>
      <c r="B56" s="7" t="s">
        <v>9</v>
      </c>
      <c r="C56" s="8">
        <v>994</v>
      </c>
      <c r="D56" s="8">
        <v>2520</v>
      </c>
      <c r="E56" s="8">
        <v>1393</v>
      </c>
      <c r="F56" s="8">
        <v>2068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1412</v>
      </c>
      <c r="J56" s="14">
        <f t="shared" si="9"/>
        <v>-19</v>
      </c>
      <c r="K56" s="14"/>
      <c r="L56" s="14"/>
      <c r="M56" s="14"/>
      <c r="N56" s="14"/>
      <c r="O56" s="14">
        <f t="shared" si="10"/>
        <v>278.60000000000002</v>
      </c>
      <c r="P56" s="17">
        <v>660</v>
      </c>
      <c r="Q56" s="18">
        <f t="shared" si="11"/>
        <v>9.7918162239770279</v>
      </c>
      <c r="R56" s="14"/>
      <c r="S56" s="14">
        <f>VLOOKUP(A:A,[1]TDSheet!$A:$T,20,0)</f>
        <v>277.60000000000002</v>
      </c>
      <c r="T56" s="14">
        <f>VLOOKUP(A:A,[1]TDSheet!$A:$O,15,0)</f>
        <v>303.39999999999998</v>
      </c>
      <c r="U56" s="14">
        <f>VLOOKUP(A:A,[3]TDSheet!$A:$D,4,0)</f>
        <v>351</v>
      </c>
      <c r="V56" s="14">
        <v>0</v>
      </c>
      <c r="W56" s="14"/>
      <c r="X56" s="14"/>
      <c r="Y56" s="14">
        <f t="shared" si="12"/>
        <v>660</v>
      </c>
      <c r="Z56" s="14" t="str">
        <f>VLOOKUP(A:A,[1]TDSheet!$A:$Z,26,0)</f>
        <v>яб</v>
      </c>
      <c r="AA56" s="14">
        <f>Y56/12</f>
        <v>55</v>
      </c>
      <c r="AB56" s="19">
        <f>VLOOKUP(A:A,[1]TDSheet!$A:$AB,28,0)</f>
        <v>0.25</v>
      </c>
      <c r="AC56" s="14">
        <f t="shared" si="13"/>
        <v>165</v>
      </c>
      <c r="AD56" s="14"/>
      <c r="AE56" s="14"/>
    </row>
    <row r="57" spans="1:31" s="1" customFormat="1" ht="11.1" customHeight="1" outlineLevel="1" x14ac:dyDescent="0.2">
      <c r="A57" s="7" t="s">
        <v>30</v>
      </c>
      <c r="B57" s="7" t="s">
        <v>9</v>
      </c>
      <c r="C57" s="8">
        <v>4</v>
      </c>
      <c r="D57" s="8">
        <v>3</v>
      </c>
      <c r="E57" s="8">
        <v>1</v>
      </c>
      <c r="F57" s="8">
        <v>5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108</v>
      </c>
      <c r="J57" s="14">
        <f t="shared" si="9"/>
        <v>-107</v>
      </c>
      <c r="K57" s="14"/>
      <c r="L57" s="14"/>
      <c r="M57" s="14"/>
      <c r="N57" s="14"/>
      <c r="O57" s="14">
        <f t="shared" si="10"/>
        <v>0.2</v>
      </c>
      <c r="P57" s="17">
        <v>60</v>
      </c>
      <c r="Q57" s="18">
        <f t="shared" si="11"/>
        <v>325</v>
      </c>
      <c r="R57" s="14"/>
      <c r="S57" s="14">
        <f>VLOOKUP(A:A,[1]TDSheet!$A:$T,20,0)</f>
        <v>11.2</v>
      </c>
      <c r="T57" s="14">
        <f>VLOOKUP(A:A,[1]TDSheet!$A:$O,15,0)</f>
        <v>0</v>
      </c>
      <c r="U57" s="14">
        <f>VLOOKUP(A:A,[3]TDSheet!$A:$D,4,0)</f>
        <v>1</v>
      </c>
      <c r="V57" s="14">
        <v>0</v>
      </c>
      <c r="W57" s="14"/>
      <c r="X57" s="14"/>
      <c r="Y57" s="14">
        <f t="shared" si="12"/>
        <v>60</v>
      </c>
      <c r="Z57" s="14">
        <f>VLOOKUP(A:A,[1]TDSheet!$A:$Z,26,0)</f>
        <v>0</v>
      </c>
      <c r="AA57" s="14">
        <f>Y57/12</f>
        <v>5</v>
      </c>
      <c r="AB57" s="19">
        <f>VLOOKUP(A:A,[1]TDSheet!$A:$AB,28,0)</f>
        <v>0.3</v>
      </c>
      <c r="AC57" s="14">
        <f t="shared" si="13"/>
        <v>18</v>
      </c>
      <c r="AD57" s="14"/>
      <c r="AE57" s="14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32</v>
      </c>
      <c r="D58" s="8">
        <v>319</v>
      </c>
      <c r="E58" s="8">
        <v>81</v>
      </c>
      <c r="F58" s="8">
        <v>262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158</v>
      </c>
      <c r="J58" s="14">
        <f t="shared" si="9"/>
        <v>-77</v>
      </c>
      <c r="K58" s="14"/>
      <c r="L58" s="14"/>
      <c r="M58" s="14"/>
      <c r="N58" s="14"/>
      <c r="O58" s="14">
        <f t="shared" si="10"/>
        <v>16.2</v>
      </c>
      <c r="P58" s="17"/>
      <c r="Q58" s="18">
        <f t="shared" si="11"/>
        <v>16.172839506172838</v>
      </c>
      <c r="R58" s="14"/>
      <c r="S58" s="14">
        <f>VLOOKUP(A:A,[1]TDSheet!$A:$T,20,0)</f>
        <v>20</v>
      </c>
      <c r="T58" s="14">
        <f>VLOOKUP(A:A,[1]TDSheet!$A:$O,15,0)</f>
        <v>27.6</v>
      </c>
      <c r="U58" s="14">
        <f>VLOOKUP(A:A,[3]TDSheet!$A:$D,4,0)</f>
        <v>34</v>
      </c>
      <c r="V58" s="14">
        <v>0</v>
      </c>
      <c r="W58" s="14"/>
      <c r="X58" s="14"/>
      <c r="Y58" s="14">
        <f t="shared" si="12"/>
        <v>0</v>
      </c>
      <c r="Z58" s="14">
        <f>VLOOKUP(A:A,[1]TDSheet!$A:$Z,26,0)</f>
        <v>0</v>
      </c>
      <c r="AA58" s="14">
        <f>Y58/12</f>
        <v>0</v>
      </c>
      <c r="AB58" s="19">
        <f>VLOOKUP(A:A,[1]TDSheet!$A:$AB,28,0)</f>
        <v>0.3</v>
      </c>
      <c r="AC58" s="14">
        <f t="shared" si="13"/>
        <v>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8</v>
      </c>
      <c r="C59" s="8">
        <v>-1.8</v>
      </c>
      <c r="D59" s="8">
        <v>84.6</v>
      </c>
      <c r="E59" s="8">
        <v>23.4</v>
      </c>
      <c r="F59" s="8">
        <v>55.8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26</v>
      </c>
      <c r="J59" s="14">
        <f t="shared" si="9"/>
        <v>-2.6000000000000014</v>
      </c>
      <c r="K59" s="14"/>
      <c r="L59" s="14"/>
      <c r="M59" s="14"/>
      <c r="N59" s="14"/>
      <c r="O59" s="14">
        <f t="shared" si="10"/>
        <v>4.68</v>
      </c>
      <c r="P59" s="17"/>
      <c r="Q59" s="18">
        <f t="shared" si="11"/>
        <v>11.923076923076923</v>
      </c>
      <c r="R59" s="14"/>
      <c r="S59" s="14">
        <f>VLOOKUP(A:A,[1]TDSheet!$A:$T,20,0)</f>
        <v>0.72</v>
      </c>
      <c r="T59" s="14">
        <f>VLOOKUP(A:A,[1]TDSheet!$A:$O,15,0)</f>
        <v>0</v>
      </c>
      <c r="U59" s="14">
        <f>VLOOKUP(A:A,[3]TDSheet!$A:$D,4,0)</f>
        <v>5.4</v>
      </c>
      <c r="V59" s="14">
        <v>0</v>
      </c>
      <c r="W59" s="14"/>
      <c r="X59" s="14"/>
      <c r="Y59" s="14">
        <f t="shared" si="12"/>
        <v>0</v>
      </c>
      <c r="Z59" s="14" t="e">
        <f>VLOOKUP(A:A,[1]TDSheet!$A:$Z,26,0)</f>
        <v>#N/A</v>
      </c>
      <c r="AA59" s="14">
        <f>Y59/1.8</f>
        <v>0</v>
      </c>
      <c r="AB59" s="19">
        <f>VLOOKUP(A:A,[1]TDSheet!$A:$AB,28,0)</f>
        <v>1</v>
      </c>
      <c r="AC59" s="14">
        <f t="shared" si="13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21</v>
      </c>
      <c r="D60" s="8">
        <v>457</v>
      </c>
      <c r="E60" s="8">
        <v>136</v>
      </c>
      <c r="F60" s="8">
        <v>341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209</v>
      </c>
      <c r="J60" s="14">
        <f t="shared" si="9"/>
        <v>-73</v>
      </c>
      <c r="K60" s="14"/>
      <c r="L60" s="14"/>
      <c r="M60" s="14"/>
      <c r="N60" s="14"/>
      <c r="O60" s="14">
        <f t="shared" si="10"/>
        <v>27.2</v>
      </c>
      <c r="P60" s="17"/>
      <c r="Q60" s="18">
        <f t="shared" si="11"/>
        <v>12.536764705882353</v>
      </c>
      <c r="R60" s="14"/>
      <c r="S60" s="14">
        <f>VLOOKUP(A:A,[1]TDSheet!$A:$T,20,0)</f>
        <v>15.4</v>
      </c>
      <c r="T60" s="14">
        <f>VLOOKUP(A:A,[1]TDSheet!$A:$O,15,0)</f>
        <v>40.4</v>
      </c>
      <c r="U60" s="14">
        <f>VLOOKUP(A:A,[3]TDSheet!$A:$D,4,0)</f>
        <v>43</v>
      </c>
      <c r="V60" s="14">
        <v>0</v>
      </c>
      <c r="W60" s="14"/>
      <c r="X60" s="14"/>
      <c r="Y60" s="14">
        <f t="shared" si="12"/>
        <v>0</v>
      </c>
      <c r="Z60" s="14">
        <f>VLOOKUP(A:A,[1]TDSheet!$A:$Z,26,0)</f>
        <v>0</v>
      </c>
      <c r="AA60" s="14">
        <f>Y60/6</f>
        <v>0</v>
      </c>
      <c r="AB60" s="19">
        <f>VLOOKUP(A:A,[1]TDSheet!$A:$AB,28,0)</f>
        <v>0.2</v>
      </c>
      <c r="AC60" s="14">
        <f t="shared" si="13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132</v>
      </c>
      <c r="D61" s="8">
        <v>486</v>
      </c>
      <c r="E61" s="8">
        <v>243</v>
      </c>
      <c r="F61" s="8">
        <v>372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246</v>
      </c>
      <c r="J61" s="14">
        <f t="shared" si="9"/>
        <v>-3</v>
      </c>
      <c r="K61" s="14"/>
      <c r="L61" s="14"/>
      <c r="M61" s="14"/>
      <c r="N61" s="14"/>
      <c r="O61" s="14">
        <f t="shared" si="10"/>
        <v>48.6</v>
      </c>
      <c r="P61" s="17">
        <v>120</v>
      </c>
      <c r="Q61" s="18">
        <f t="shared" si="11"/>
        <v>10.123456790123457</v>
      </c>
      <c r="R61" s="14"/>
      <c r="S61" s="14">
        <f>VLOOKUP(A:A,[1]TDSheet!$A:$T,20,0)</f>
        <v>41.8</v>
      </c>
      <c r="T61" s="14">
        <f>VLOOKUP(A:A,[1]TDSheet!$A:$O,15,0)</f>
        <v>54.4</v>
      </c>
      <c r="U61" s="14">
        <f>VLOOKUP(A:A,[3]TDSheet!$A:$D,4,0)</f>
        <v>61</v>
      </c>
      <c r="V61" s="14">
        <v>0</v>
      </c>
      <c r="W61" s="14"/>
      <c r="X61" s="14"/>
      <c r="Y61" s="14">
        <f t="shared" si="12"/>
        <v>120</v>
      </c>
      <c r="Z61" s="14">
        <f>VLOOKUP(A:A,[1]TDSheet!$A:$Z,26,0)</f>
        <v>0</v>
      </c>
      <c r="AA61" s="14">
        <f>Y61/6</f>
        <v>20</v>
      </c>
      <c r="AB61" s="19">
        <f>VLOOKUP(A:A,[1]TDSheet!$A:$AB,28,0)</f>
        <v>0.2</v>
      </c>
      <c r="AC61" s="14">
        <f t="shared" si="13"/>
        <v>24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/>
      <c r="D62" s="8">
        <v>918</v>
      </c>
      <c r="E62" s="8">
        <v>572</v>
      </c>
      <c r="F62" s="8">
        <v>325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809</v>
      </c>
      <c r="J62" s="14">
        <f t="shared" si="9"/>
        <v>-237</v>
      </c>
      <c r="K62" s="14"/>
      <c r="L62" s="14"/>
      <c r="M62" s="14"/>
      <c r="N62" s="14"/>
      <c r="O62" s="14">
        <f t="shared" si="10"/>
        <v>114.4</v>
      </c>
      <c r="P62" s="17">
        <v>700</v>
      </c>
      <c r="Q62" s="18">
        <f t="shared" si="11"/>
        <v>8.95979020979021</v>
      </c>
      <c r="R62" s="14"/>
      <c r="S62" s="14">
        <f>VLOOKUP(A:A,[1]TDSheet!$A:$T,20,0)</f>
        <v>0.2</v>
      </c>
      <c r="T62" s="14">
        <f>VLOOKUP(A:A,[1]TDSheet!$A:$O,15,0)</f>
        <v>3.2</v>
      </c>
      <c r="U62" s="14">
        <f>VLOOKUP(A:A,[3]TDSheet!$A:$D,4,0)</f>
        <v>138</v>
      </c>
      <c r="V62" s="14">
        <v>0</v>
      </c>
      <c r="W62" s="14"/>
      <c r="X62" s="14"/>
      <c r="Y62" s="14">
        <f t="shared" si="12"/>
        <v>700</v>
      </c>
      <c r="Z62" s="14" t="str">
        <f>VLOOKUP(A:A,[1]TDSheet!$A:$Z,26,0)</f>
        <v>яб</v>
      </c>
      <c r="AA62" s="14">
        <f>Y62/14</f>
        <v>50</v>
      </c>
      <c r="AB62" s="19">
        <f>VLOOKUP(A:A,[1]TDSheet!$A:$AB,28,0)</f>
        <v>0.3</v>
      </c>
      <c r="AC62" s="14">
        <f t="shared" si="13"/>
        <v>210</v>
      </c>
      <c r="AD62" s="14"/>
      <c r="AE62" s="14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1460</v>
      </c>
      <c r="D63" s="8">
        <v>3168</v>
      </c>
      <c r="E63" s="8">
        <v>2108</v>
      </c>
      <c r="F63" s="8">
        <v>2442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2165</v>
      </c>
      <c r="J63" s="14">
        <f t="shared" si="9"/>
        <v>-57</v>
      </c>
      <c r="K63" s="14"/>
      <c r="L63" s="14"/>
      <c r="M63" s="14"/>
      <c r="N63" s="14">
        <v>816</v>
      </c>
      <c r="O63" s="14">
        <f t="shared" si="10"/>
        <v>340</v>
      </c>
      <c r="P63" s="17">
        <v>900</v>
      </c>
      <c r="Q63" s="18">
        <f t="shared" si="11"/>
        <v>9.829411764705883</v>
      </c>
      <c r="R63" s="14"/>
      <c r="S63" s="14">
        <f>VLOOKUP(A:A,[1]TDSheet!$A:$T,20,0)</f>
        <v>336.4</v>
      </c>
      <c r="T63" s="14">
        <f>VLOOKUP(A:A,[1]TDSheet!$A:$O,15,0)</f>
        <v>355.4</v>
      </c>
      <c r="U63" s="14">
        <f>VLOOKUP(A:A,[3]TDSheet!$A:$D,4,0)</f>
        <v>331</v>
      </c>
      <c r="V63" s="14">
        <f>VLOOKUP(A:A,[4]TDSheet!$A:$D,4,0)</f>
        <v>408</v>
      </c>
      <c r="W63" s="14"/>
      <c r="X63" s="14"/>
      <c r="Y63" s="14">
        <f t="shared" si="12"/>
        <v>1716</v>
      </c>
      <c r="Z63" s="14" t="str">
        <f>VLOOKUP(A:A,[1]TDSheet!$A:$Z,26,0)</f>
        <v>ларин</v>
      </c>
      <c r="AA63" s="14">
        <f>Y63/12</f>
        <v>143</v>
      </c>
      <c r="AB63" s="19">
        <f>VLOOKUP(A:A,[1]TDSheet!$A:$AB,28,0)</f>
        <v>0.25</v>
      </c>
      <c r="AC63" s="14">
        <f t="shared" si="13"/>
        <v>429</v>
      </c>
      <c r="AD63" s="14"/>
      <c r="AE63" s="14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1422</v>
      </c>
      <c r="D64" s="8">
        <v>3159</v>
      </c>
      <c r="E64" s="8">
        <v>1904</v>
      </c>
      <c r="F64" s="8">
        <v>2582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1970</v>
      </c>
      <c r="J64" s="14">
        <f t="shared" si="9"/>
        <v>-66</v>
      </c>
      <c r="K64" s="14"/>
      <c r="L64" s="14"/>
      <c r="M64" s="14"/>
      <c r="N64" s="14">
        <v>360</v>
      </c>
      <c r="O64" s="14">
        <f t="shared" si="10"/>
        <v>380.8</v>
      </c>
      <c r="P64" s="17">
        <v>1200</v>
      </c>
      <c r="Q64" s="18">
        <f t="shared" si="11"/>
        <v>9.9317226890756292</v>
      </c>
      <c r="R64" s="14"/>
      <c r="S64" s="14">
        <f>VLOOKUP(A:A,[1]TDSheet!$A:$T,20,0)</f>
        <v>364.8</v>
      </c>
      <c r="T64" s="14">
        <f>VLOOKUP(A:A,[1]TDSheet!$A:$O,15,0)</f>
        <v>390</v>
      </c>
      <c r="U64" s="14">
        <f>VLOOKUP(A:A,[3]TDSheet!$A:$D,4,0)</f>
        <v>398</v>
      </c>
      <c r="V64" s="14">
        <v>0</v>
      </c>
      <c r="W64" s="14"/>
      <c r="X64" s="14"/>
      <c r="Y64" s="14">
        <f t="shared" si="12"/>
        <v>1560</v>
      </c>
      <c r="Z64" s="14" t="str">
        <f>VLOOKUP(A:A,[1]TDSheet!$A:$Z,26,0)</f>
        <v>ларин</v>
      </c>
      <c r="AA64" s="14">
        <f>Y64/12</f>
        <v>130</v>
      </c>
      <c r="AB64" s="19">
        <f>VLOOKUP(A:A,[1]TDSheet!$A:$AB,28,0)</f>
        <v>0.25</v>
      </c>
      <c r="AC64" s="14">
        <f t="shared" si="13"/>
        <v>390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113.4</v>
      </c>
      <c r="D65" s="8">
        <v>197.1</v>
      </c>
      <c r="E65" s="8">
        <v>143.1</v>
      </c>
      <c r="F65" s="8">
        <v>153.9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156.6</v>
      </c>
      <c r="J65" s="14">
        <f t="shared" si="9"/>
        <v>-13.5</v>
      </c>
      <c r="K65" s="14"/>
      <c r="L65" s="14"/>
      <c r="M65" s="14"/>
      <c r="N65" s="14"/>
      <c r="O65" s="14">
        <f t="shared" si="10"/>
        <v>28.619999999999997</v>
      </c>
      <c r="P65" s="17">
        <v>120</v>
      </c>
      <c r="Q65" s="18">
        <f t="shared" si="11"/>
        <v>9.5702306079664563</v>
      </c>
      <c r="R65" s="14"/>
      <c r="S65" s="14">
        <f>VLOOKUP(A:A,[1]TDSheet!$A:$T,20,0)</f>
        <v>34.019999999999996</v>
      </c>
      <c r="T65" s="14">
        <f>VLOOKUP(A:A,[1]TDSheet!$A:$O,15,0)</f>
        <v>24.3</v>
      </c>
      <c r="U65" s="14">
        <f>VLOOKUP(A:A,[3]TDSheet!$A:$D,4,0)</f>
        <v>37.799999999999997</v>
      </c>
      <c r="V65" s="14">
        <v>0</v>
      </c>
      <c r="W65" s="14"/>
      <c r="X65" s="14"/>
      <c r="Y65" s="14">
        <f t="shared" si="12"/>
        <v>120</v>
      </c>
      <c r="Z65" s="14">
        <f>VLOOKUP(A:A,[1]TDSheet!$A:$Z,26,0)</f>
        <v>0</v>
      </c>
      <c r="AA65" s="14">
        <f>Y65/2.7</f>
        <v>44.444444444444443</v>
      </c>
      <c r="AB65" s="19">
        <f>VLOOKUP(A:A,[1]TDSheet!$A:$AB,28,0)</f>
        <v>1</v>
      </c>
      <c r="AC65" s="14">
        <f t="shared" si="13"/>
        <v>120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103</v>
      </c>
      <c r="D66" s="8">
        <v>6.4</v>
      </c>
      <c r="E66" s="8">
        <v>11.8</v>
      </c>
      <c r="F66" s="8">
        <v>93.9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14.8</v>
      </c>
      <c r="J66" s="14">
        <f t="shared" si="9"/>
        <v>-3</v>
      </c>
      <c r="K66" s="14"/>
      <c r="L66" s="14"/>
      <c r="M66" s="14"/>
      <c r="N66" s="14"/>
      <c r="O66" s="14">
        <f t="shared" si="10"/>
        <v>2.3600000000000003</v>
      </c>
      <c r="P66" s="17"/>
      <c r="Q66" s="18">
        <f t="shared" si="11"/>
        <v>39.788135593220339</v>
      </c>
      <c r="R66" s="14"/>
      <c r="S66" s="14">
        <f>VLOOKUP(A:A,[1]TDSheet!$A:$T,20,0)</f>
        <v>2.62</v>
      </c>
      <c r="T66" s="14">
        <f>VLOOKUP(A:A,[1]TDSheet!$A:$O,15,0)</f>
        <v>0.54</v>
      </c>
      <c r="U66" s="14">
        <f>VLOOKUP(A:A,[3]TDSheet!$A:$D,4,0)</f>
        <v>3.7</v>
      </c>
      <c r="V66" s="14">
        <v>0</v>
      </c>
      <c r="W66" s="14"/>
      <c r="X66" s="14"/>
      <c r="Y66" s="14">
        <f t="shared" si="12"/>
        <v>0</v>
      </c>
      <c r="Z66" s="22" t="str">
        <f>VLOOKUP(A:A,[1]TDSheet!$A:$Z,26,0)</f>
        <v>увел</v>
      </c>
      <c r="AA66" s="14">
        <f>Y66/2.7</f>
        <v>0</v>
      </c>
      <c r="AB66" s="19">
        <f>VLOOKUP(A:A,[1]TDSheet!$A:$AB,28,0)</f>
        <v>1</v>
      </c>
      <c r="AC66" s="14">
        <f t="shared" si="13"/>
        <v>0</v>
      </c>
      <c r="AD66" s="14"/>
      <c r="AE66" s="14"/>
    </row>
    <row r="67" spans="1:31" s="1" customFormat="1" ht="11.1" customHeight="1" outlineLevel="1" x14ac:dyDescent="0.2">
      <c r="A67" s="7" t="s">
        <v>34</v>
      </c>
      <c r="B67" s="7" t="s">
        <v>8</v>
      </c>
      <c r="C67" s="8">
        <v>390</v>
      </c>
      <c r="D67" s="8">
        <v>735</v>
      </c>
      <c r="E67" s="8">
        <v>565</v>
      </c>
      <c r="F67" s="8">
        <v>545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580.50099999999998</v>
      </c>
      <c r="J67" s="14">
        <f t="shared" si="9"/>
        <v>-15.500999999999976</v>
      </c>
      <c r="K67" s="14"/>
      <c r="L67" s="14"/>
      <c r="M67" s="14"/>
      <c r="N67" s="14"/>
      <c r="O67" s="14">
        <f t="shared" si="10"/>
        <v>113</v>
      </c>
      <c r="P67" s="17">
        <v>500</v>
      </c>
      <c r="Q67" s="18">
        <f t="shared" si="11"/>
        <v>9.2477876106194685</v>
      </c>
      <c r="R67" s="14"/>
      <c r="S67" s="14">
        <f>VLOOKUP(A:A,[1]TDSheet!$A:$T,20,0)</f>
        <v>102</v>
      </c>
      <c r="T67" s="14">
        <f>VLOOKUP(A:A,[1]TDSheet!$A:$O,15,0)</f>
        <v>95</v>
      </c>
      <c r="U67" s="14">
        <f>VLOOKUP(A:A,[3]TDSheet!$A:$D,4,0)</f>
        <v>140</v>
      </c>
      <c r="V67" s="14">
        <v>0</v>
      </c>
      <c r="W67" s="14"/>
      <c r="X67" s="14"/>
      <c r="Y67" s="14">
        <f t="shared" si="12"/>
        <v>500</v>
      </c>
      <c r="Z67" s="14" t="str">
        <f>VLOOKUP(A:A,[1]TDSheet!$A:$Z,26,0)</f>
        <v>ларин</v>
      </c>
      <c r="AA67" s="14">
        <f>Y67/5</f>
        <v>100</v>
      </c>
      <c r="AB67" s="19">
        <f>VLOOKUP(A:A,[1]TDSheet!$A:$AB,28,0)</f>
        <v>1</v>
      </c>
      <c r="AC67" s="14">
        <f t="shared" si="13"/>
        <v>500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2023-09-13T09:29:07Z</dcterms:modified>
</cp:coreProperties>
</file>