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8" i="1"/>
  <c r="AJ39" i="1"/>
  <c r="AJ40" i="1"/>
  <c r="AJ42" i="1"/>
  <c r="AJ43" i="1"/>
  <c r="AJ44" i="1"/>
  <c r="AJ45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J37" i="1" s="1"/>
  <c r="AI38" i="1"/>
  <c r="AI39" i="1"/>
  <c r="AI40" i="1"/>
  <c r="AI41" i="1"/>
  <c r="AJ41" i="1" s="1"/>
  <c r="AI42" i="1"/>
  <c r="AI43" i="1"/>
  <c r="AI44" i="1"/>
  <c r="AI45" i="1"/>
  <c r="AI46" i="1"/>
  <c r="AJ46" i="1" s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6" i="1"/>
  <c r="AF7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2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3" i="1"/>
  <c r="X24" i="1"/>
  <c r="X25" i="1"/>
  <c r="X26" i="1"/>
  <c r="X27" i="1"/>
  <c r="X28" i="1"/>
  <c r="X29" i="1"/>
  <c r="X30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5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X22" i="1" s="1"/>
  <c r="V23" i="1"/>
  <c r="V24" i="1"/>
  <c r="V25" i="1"/>
  <c r="V26" i="1"/>
  <c r="V27" i="1"/>
  <c r="V28" i="1"/>
  <c r="V29" i="1"/>
  <c r="V30" i="1"/>
  <c r="V31" i="1"/>
  <c r="Y31" i="1" s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Y64" i="1" s="1"/>
  <c r="V65" i="1"/>
  <c r="V66" i="1"/>
  <c r="X66" i="1" s="1"/>
  <c r="V67" i="1"/>
  <c r="X67" i="1" s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6" i="1"/>
  <c r="AB7" i="1"/>
  <c r="AB8" i="1"/>
  <c r="AB10" i="1"/>
  <c r="AB11" i="1"/>
  <c r="AB12" i="1"/>
  <c r="AB13" i="1"/>
  <c r="AB14" i="1"/>
  <c r="AB15" i="1"/>
  <c r="AB16" i="1"/>
  <c r="AB17" i="1"/>
  <c r="AB18" i="1"/>
  <c r="AB19" i="1"/>
  <c r="AB20" i="1"/>
  <c r="AB22" i="1"/>
  <c r="AB23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1" i="1"/>
  <c r="AB42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9" i="1"/>
  <c r="AB60" i="1"/>
  <c r="AB61" i="1"/>
  <c r="AB62" i="1"/>
  <c r="AB63" i="1"/>
  <c r="AB64" i="1"/>
  <c r="AB66" i="1"/>
  <c r="AB67" i="1"/>
  <c r="AB68" i="1"/>
  <c r="AB69" i="1"/>
  <c r="AB71" i="1"/>
  <c r="AB72" i="1"/>
  <c r="AB73" i="1"/>
  <c r="AB74" i="1"/>
  <c r="AB75" i="1"/>
  <c r="AB77" i="1"/>
  <c r="AB78" i="1"/>
  <c r="AB79" i="1"/>
  <c r="AB80" i="1"/>
  <c r="AB81" i="1"/>
  <c r="AB83" i="1"/>
  <c r="AB87" i="1"/>
  <c r="AB88" i="1"/>
  <c r="AB89" i="1"/>
  <c r="AB92" i="1"/>
  <c r="AB93" i="1"/>
  <c r="AB94" i="1"/>
  <c r="AB95" i="1"/>
  <c r="AB96" i="1"/>
  <c r="AB97" i="1"/>
  <c r="AB99" i="1"/>
  <c r="AB102" i="1"/>
  <c r="AB108" i="1"/>
  <c r="AB6" i="1"/>
  <c r="P7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7" i="1"/>
  <c r="P78" i="1"/>
  <c r="P79" i="1"/>
  <c r="P80" i="1"/>
  <c r="P81" i="1"/>
  <c r="P82" i="1"/>
  <c r="P83" i="1"/>
  <c r="P84" i="1"/>
  <c r="P87" i="1"/>
  <c r="P88" i="1"/>
  <c r="P89" i="1"/>
  <c r="P90" i="1"/>
  <c r="P92" i="1"/>
  <c r="P93" i="1"/>
  <c r="P94" i="1"/>
  <c r="P95" i="1"/>
  <c r="P96" i="1"/>
  <c r="P97" i="1"/>
  <c r="P98" i="1"/>
  <c r="P99" i="1"/>
  <c r="P102" i="1"/>
  <c r="P6" i="1"/>
  <c r="X31" i="1" l="1"/>
  <c r="X64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5" i="1" s="1"/>
  <c r="O115" i="1"/>
  <c r="O116" i="1"/>
  <c r="O117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5" i="1" s="1"/>
  <c r="M115" i="1"/>
  <c r="M116" i="1"/>
  <c r="M117" i="1"/>
  <c r="M6" i="1"/>
  <c r="L104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6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6" i="1"/>
  <c r="K6" i="1" s="1"/>
  <c r="AA5" i="1"/>
  <c r="AB5" i="1"/>
  <c r="AC5" i="1"/>
  <c r="AD5" i="1"/>
  <c r="AE5" i="1"/>
  <c r="AF5" i="1"/>
  <c r="AH5" i="1"/>
  <c r="AI5" i="1"/>
  <c r="AJ5" i="1"/>
  <c r="AK5" i="1"/>
  <c r="AL5" i="1"/>
  <c r="Z5" i="1"/>
  <c r="P5" i="1"/>
  <c r="Q5" i="1"/>
  <c r="R5" i="1"/>
  <c r="S5" i="1"/>
  <c r="T5" i="1"/>
  <c r="U5" i="1"/>
  <c r="V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6" i="1"/>
  <c r="G108" i="1"/>
  <c r="G9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8" i="1"/>
  <c r="G89" i="1"/>
  <c r="G90" i="1"/>
  <c r="G92" i="1"/>
  <c r="G93" i="1"/>
  <c r="G94" i="1"/>
  <c r="G95" i="1"/>
  <c r="G96" i="1"/>
  <c r="G97" i="1"/>
  <c r="G98" i="1"/>
  <c r="G102" i="1"/>
  <c r="G113" i="1"/>
  <c r="G114" i="1"/>
  <c r="G115" i="1"/>
  <c r="G116" i="1"/>
  <c r="G117" i="1"/>
  <c r="G6" i="1"/>
  <c r="E5" i="1"/>
  <c r="F5" i="1"/>
  <c r="N5" i="1" l="1"/>
  <c r="K5" i="1"/>
  <c r="L5" i="1"/>
  <c r="J5" i="1"/>
</calcChain>
</file>

<file path=xl/sharedStrings.xml><?xml version="1.0" encoding="utf-8"?>
<sst xmlns="http://schemas.openxmlformats.org/spreadsheetml/2006/main" count="287" uniqueCount="155">
  <si>
    <t>Период: 08.09.2023 - 15.09.2023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</si>
  <si>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</si>
  <si>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</si>
  <si>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</si>
  <si>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</si>
  <si>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</si>
  <si>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</si>
  <si>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</si>
  <si>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</si>
  <si>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</si>
  <si>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</si>
  <si>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</si>
  <si>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</si>
  <si>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</si>
  <si>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</si>
  <si>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</si>
  <si>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</si>
  <si>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</si>
  <si>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</si>
  <si>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</si>
  <si>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</si>
  <si>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</si>
  <si>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</si>
  <si>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</si>
  <si>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</si>
  <si>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</si>
  <si>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</si>
  <si>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</si>
  <si>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</si>
  <si>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</si>
  <si>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</si>
  <si>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</si>
  <si>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</si>
  <si>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</si>
  <si>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</si>
  <si>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</si>
  <si>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</si>
  <si>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</si>
  <si>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</si>
  <si>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</si>
  <si>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</si>
  <si>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</si>
  <si>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</si>
  <si>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</si>
  <si>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</si>
  <si>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</si>
  <si>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</si>
  <si>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</si>
  <si>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</si>
  <si>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</si>
  <si>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</si>
  <si>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</si>
  <si>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</si>
  <si>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</si>
  <si>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</si>
  <si>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</si>
  <si>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</si>
  <si>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</si>
  <si>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</si>
  <si>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</si>
  <si>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</si>
  <si>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</si>
  <si>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</si>
  <si>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</si>
  <si>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</si>
  <si>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</si>
  <si>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</si>
  <si>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</si>
  <si>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</si>
  <si>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</si>
  <si>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</si>
  <si>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</si>
  <si>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</si>
  <si>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</si>
  <si>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</si>
  <si>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</si>
  <si>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</si>
  <si>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</si>
  <si>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</si>
  <si>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</si>
  <si>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</si>
  <si>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</si>
  <si>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</si>
  <si>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</si>
  <si>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</si>
  <si>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</si>
  <si>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</si>
  <si>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</si>
  <si>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</si>
  <si>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</si>
  <si>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</si>
  <si>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</si>
  <si>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</si>
  <si>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</si>
  <si>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</si>
  <si>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</si>
  <si>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</si>
  <si>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</si>
  <si>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</si>
  <si>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</si>
  <si>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</si>
  <si>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</si>
  <si>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 xml:space="preserve"> 351  Колбаса Стародворская без Шпика 0,4 кг. ТМ Стародворье  ПОКОМ</t>
  </si>
  <si>
    <t xml:space="preserve"> 352  Ветчина Нежная с нежным филе 0,4 кг ТМ Особый рецепт 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</si>
  <si>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</si>
  <si>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</si>
  <si>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</si>
  <si>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</si>
  <si>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</si>
  <si>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</si>
  <si>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>БОНУС_283  Сосиски Сочинки, ВЕС, ТМ Стародворье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</si>
  <si>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</si>
  <si>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</si>
  <si>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</si>
  <si>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327  Сосиски Сочинки с сыром ТМ Стародворье, ВЕС ПОКОМ</t>
  </si>
  <si>
    <t xml:space="preserve"> 341 Сосиски Сочинки Сливочные ТМ Стародворье ВЕС ПОКОМ</t>
  </si>
  <si>
    <t xml:space="preserve"> 375  Ветчина Балыкбургская ТМ Баварушка.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</si>
  <si>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</si>
  <si>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</si>
  <si>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</si>
  <si>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381 Колбаса Филейбургская с ароматными пряностями 0,03 кг с/в ТМ Баварушка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</si>
  <si>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</si>
  <si>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</si>
  <si>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</si>
  <si>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</si>
  <si>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</si>
  <si>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</si>
  <si>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</si>
  <si>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</si>
  <si>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</si>
  <si>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</si>
  <si>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</si>
  <si>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</si>
  <si>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</si>
  <si>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</si>
  <si>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</si>
  <si>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</si>
  <si>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</si>
  <si>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сум</t>
  </si>
  <si>
    <t>15,09,</t>
  </si>
  <si>
    <t>18,09п</t>
  </si>
  <si>
    <t>18,09,</t>
  </si>
  <si>
    <t>19,09,</t>
  </si>
  <si>
    <t>21а</t>
  </si>
  <si>
    <t>20,09,</t>
  </si>
  <si>
    <t>21,09,</t>
  </si>
  <si>
    <t>21,09а</t>
  </si>
  <si>
    <t>22,09,</t>
  </si>
  <si>
    <t>01,09,</t>
  </si>
  <si>
    <t>08,09,</t>
  </si>
  <si>
    <t>7,5д</t>
  </si>
  <si>
    <t>8,5д</t>
  </si>
  <si>
    <t>6д</t>
  </si>
  <si>
    <t>4т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</si>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</sst>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4,09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9-15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6;&#1082;&#1086;&#1084;%2014.0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15,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5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07.09.2023 - 14.09.2023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12,09,</v>
          </cell>
          <cell r="M4" t="str">
            <v>14,09,</v>
          </cell>
          <cell r="N4" t="str">
            <v>15,09,</v>
          </cell>
          <cell r="O4" t="str">
            <v>18,09п</v>
          </cell>
          <cell r="P4" t="str">
            <v>18,09,</v>
          </cell>
          <cell r="W4" t="str">
            <v>19,09,</v>
          </cell>
          <cell r="AD4" t="str">
            <v>01,09,</v>
          </cell>
          <cell r="AE4" t="str">
            <v>08,09,</v>
          </cell>
          <cell r="AF4" t="str">
            <v>14,09,</v>
          </cell>
        </row>
        <row r="5">
          <cell r="E5">
            <v>161105.02899999995</v>
          </cell>
          <cell r="F5">
            <v>10228.021999999997</v>
          </cell>
          <cell r="J5">
            <v>179662.61899999998</v>
          </cell>
          <cell r="K5">
            <v>-18557.59</v>
          </cell>
          <cell r="L5">
            <v>29280</v>
          </cell>
          <cell r="M5">
            <v>27070</v>
          </cell>
          <cell r="N5">
            <v>27930</v>
          </cell>
          <cell r="O5">
            <v>13500</v>
          </cell>
          <cell r="P5">
            <v>31420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24395.482200000002</v>
          </cell>
          <cell r="W5">
            <v>29940</v>
          </cell>
          <cell r="Z5">
            <v>0</v>
          </cell>
          <cell r="AA5">
            <v>0</v>
          </cell>
          <cell r="AB5">
            <v>24439.617999999995</v>
          </cell>
          <cell r="AC5">
            <v>14688</v>
          </cell>
          <cell r="AD5">
            <v>23216.992999999999</v>
          </cell>
          <cell r="AE5">
            <v>23806.396599999996</v>
          </cell>
          <cell r="AF5">
            <v>15376.528000000002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94.367999999999995</v>
          </cell>
          <cell r="D6">
            <v>159.45699999999999</v>
          </cell>
          <cell r="E6">
            <v>122.652</v>
          </cell>
          <cell r="F6">
            <v>96.218999999999994</v>
          </cell>
          <cell r="G6">
            <v>0</v>
          </cell>
          <cell r="H6">
            <v>0</v>
          </cell>
          <cell r="I6" t="e">
            <v>#N/A</v>
          </cell>
          <cell r="J6">
            <v>131.63800000000001</v>
          </cell>
          <cell r="K6">
            <v>-8.9860000000000042</v>
          </cell>
          <cell r="L6">
            <v>30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V6">
            <v>15.9434</v>
          </cell>
          <cell r="X6">
            <v>7.9166928007827684</v>
          </cell>
          <cell r="Y6">
            <v>6.035036441411493</v>
          </cell>
          <cell r="AB6">
            <v>42.935000000000002</v>
          </cell>
          <cell r="AC6">
            <v>0</v>
          </cell>
          <cell r="AD6">
            <v>14.8714</v>
          </cell>
          <cell r="AE6">
            <v>18.368400000000001</v>
          </cell>
          <cell r="AF6">
            <v>8.1199999999999992</v>
          </cell>
          <cell r="AG6" t="str">
            <v>вывод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1.5329999999999999</v>
          </cell>
          <cell r="D7">
            <v>114.349</v>
          </cell>
          <cell r="E7">
            <v>69.034999999999997</v>
          </cell>
          <cell r="F7">
            <v>30.698</v>
          </cell>
          <cell r="G7" t="str">
            <v>н</v>
          </cell>
          <cell r="H7">
            <v>1</v>
          </cell>
          <cell r="I7" t="e">
            <v>#N/A</v>
          </cell>
          <cell r="J7">
            <v>101.902</v>
          </cell>
          <cell r="K7">
            <v>-32.867000000000004</v>
          </cell>
          <cell r="L7">
            <v>20</v>
          </cell>
          <cell r="M7">
            <v>0</v>
          </cell>
          <cell r="N7">
            <v>20</v>
          </cell>
          <cell r="O7">
            <v>0</v>
          </cell>
          <cell r="P7">
            <v>0</v>
          </cell>
          <cell r="V7">
            <v>13.806999999999999</v>
          </cell>
          <cell r="W7">
            <v>40</v>
          </cell>
          <cell r="X7">
            <v>8.0175273412037384</v>
          </cell>
          <cell r="Y7">
            <v>2.2233649598029985</v>
          </cell>
          <cell r="AB7">
            <v>0</v>
          </cell>
          <cell r="AC7">
            <v>0</v>
          </cell>
          <cell r="AD7">
            <v>12.1418</v>
          </cell>
          <cell r="AE7">
            <v>13.728999999999999</v>
          </cell>
          <cell r="AF7">
            <v>18.995000000000001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610.33799999999997</v>
          </cell>
          <cell r="D8">
            <v>1330.2470000000001</v>
          </cell>
          <cell r="E8">
            <v>1077.241</v>
          </cell>
          <cell r="F8">
            <v>428.36399999999998</v>
          </cell>
          <cell r="G8" t="str">
            <v>н</v>
          </cell>
          <cell r="H8">
            <v>1</v>
          </cell>
          <cell r="I8" t="e">
            <v>#N/A</v>
          </cell>
          <cell r="J8">
            <v>1041.2829999999999</v>
          </cell>
          <cell r="K8">
            <v>35.958000000000084</v>
          </cell>
          <cell r="L8">
            <v>200</v>
          </cell>
          <cell r="M8">
            <v>200</v>
          </cell>
          <cell r="N8">
            <v>200</v>
          </cell>
          <cell r="O8">
            <v>0</v>
          </cell>
          <cell r="P8">
            <v>250</v>
          </cell>
          <cell r="V8">
            <v>198.05119999999999</v>
          </cell>
          <cell r="W8">
            <v>200</v>
          </cell>
          <cell r="X8">
            <v>7.4645546202194186</v>
          </cell>
          <cell r="Y8">
            <v>2.1628952513289494</v>
          </cell>
          <cell r="AB8">
            <v>86.984999999999999</v>
          </cell>
          <cell r="AC8">
            <v>0</v>
          </cell>
          <cell r="AD8">
            <v>127.417</v>
          </cell>
          <cell r="AE8">
            <v>184.43699999999998</v>
          </cell>
          <cell r="AF8">
            <v>60.658000000000001</v>
          </cell>
          <cell r="AG8" t="str">
            <v>аксент</v>
          </cell>
        </row>
        <row r="9">
          <cell r="A9" t="str">
            <v xml:space="preserve"> 011  Колбаса Салями Финская, Вязанка фиброуз в/у, ПОКОМ</v>
          </cell>
          <cell r="B9" t="str">
            <v>кг</v>
          </cell>
          <cell r="C9">
            <v>16.402999999999999</v>
          </cell>
          <cell r="D9">
            <v>0.223</v>
          </cell>
          <cell r="E9">
            <v>4.9820000000000002</v>
          </cell>
          <cell r="F9">
            <v>11.644</v>
          </cell>
          <cell r="G9" t="e">
            <v>#N/A</v>
          </cell>
          <cell r="H9">
            <v>0</v>
          </cell>
          <cell r="I9" t="e">
            <v>#N/A</v>
          </cell>
          <cell r="J9">
            <v>5</v>
          </cell>
          <cell r="K9">
            <v>-1.7999999999999794E-2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V9">
            <v>0.99640000000000006</v>
          </cell>
          <cell r="X9">
            <v>11.686069851465275</v>
          </cell>
          <cell r="Y9">
            <v>11.686069851465275</v>
          </cell>
          <cell r="AB9">
            <v>0</v>
          </cell>
          <cell r="AC9">
            <v>0</v>
          </cell>
          <cell r="AD9">
            <v>0</v>
          </cell>
          <cell r="AE9">
            <v>0.1434</v>
          </cell>
          <cell r="AF9">
            <v>0</v>
          </cell>
          <cell r="AG9" t="str">
            <v>увел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42.402000000000001</v>
          </cell>
          <cell r="D10">
            <v>910.79200000000003</v>
          </cell>
          <cell r="E10">
            <v>817.36400000000003</v>
          </cell>
          <cell r="F10">
            <v>19.867999999999999</v>
          </cell>
          <cell r="G10" t="str">
            <v>н</v>
          </cell>
          <cell r="H10">
            <v>1</v>
          </cell>
          <cell r="I10" t="e">
            <v>#N/A</v>
          </cell>
          <cell r="J10">
            <v>949.18600000000004</v>
          </cell>
          <cell r="K10">
            <v>-131.822</v>
          </cell>
          <cell r="L10">
            <v>120</v>
          </cell>
          <cell r="M10">
            <v>100</v>
          </cell>
          <cell r="N10">
            <v>150</v>
          </cell>
          <cell r="O10">
            <v>0</v>
          </cell>
          <cell r="P10">
            <v>330</v>
          </cell>
          <cell r="V10">
            <v>108.11620000000001</v>
          </cell>
          <cell r="X10">
            <v>6.6582806276950164</v>
          </cell>
          <cell r="Y10">
            <v>0.18376524517139889</v>
          </cell>
          <cell r="AB10">
            <v>276.78300000000002</v>
          </cell>
          <cell r="AC10">
            <v>0</v>
          </cell>
          <cell r="AD10">
            <v>95.191400000000002</v>
          </cell>
          <cell r="AE10">
            <v>101.97799999999999</v>
          </cell>
          <cell r="AF10">
            <v>1.3460000000000001</v>
          </cell>
          <cell r="AG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462.27100000000002</v>
          </cell>
          <cell r="D11">
            <v>4869.9009999999998</v>
          </cell>
          <cell r="E11">
            <v>2786.8649999999998</v>
          </cell>
          <cell r="F11">
            <v>46.805999999999997</v>
          </cell>
          <cell r="G11" t="str">
            <v>н</v>
          </cell>
          <cell r="H11">
            <v>1</v>
          </cell>
          <cell r="I11" t="e">
            <v>#N/A</v>
          </cell>
          <cell r="J11">
            <v>2796.694</v>
          </cell>
          <cell r="K11">
            <v>-9.8290000000001783</v>
          </cell>
          <cell r="L11">
            <v>650</v>
          </cell>
          <cell r="M11">
            <v>400</v>
          </cell>
          <cell r="N11">
            <v>600</v>
          </cell>
          <cell r="O11">
            <v>0</v>
          </cell>
          <cell r="P11">
            <v>1000</v>
          </cell>
          <cell r="V11">
            <v>489.50139999999993</v>
          </cell>
          <cell r="W11">
            <v>500</v>
          </cell>
          <cell r="X11">
            <v>6.5307392379265936</v>
          </cell>
          <cell r="Y11">
            <v>9.5619746950672671E-2</v>
          </cell>
          <cell r="AB11">
            <v>339.358</v>
          </cell>
          <cell r="AC11">
            <v>0</v>
          </cell>
          <cell r="AD11">
            <v>427.75280000000004</v>
          </cell>
          <cell r="AE11">
            <v>471.108</v>
          </cell>
          <cell r="AF11">
            <v>165.85400000000001</v>
          </cell>
          <cell r="AG11" t="str">
            <v>продсент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15.462999999999999</v>
          </cell>
          <cell r="D12">
            <v>430.30099999999999</v>
          </cell>
          <cell r="E12">
            <v>355.36799999999999</v>
          </cell>
          <cell r="F12">
            <v>56.511000000000003</v>
          </cell>
          <cell r="G12">
            <v>0</v>
          </cell>
          <cell r="H12">
            <v>1</v>
          </cell>
          <cell r="I12" t="e">
            <v>#N/A</v>
          </cell>
          <cell r="J12">
            <v>391.09899999999999</v>
          </cell>
          <cell r="K12">
            <v>-35.730999999999995</v>
          </cell>
          <cell r="L12">
            <v>60</v>
          </cell>
          <cell r="M12">
            <v>0</v>
          </cell>
          <cell r="N12">
            <v>70</v>
          </cell>
          <cell r="O12">
            <v>0</v>
          </cell>
          <cell r="P12">
            <v>70</v>
          </cell>
          <cell r="V12">
            <v>47.253799999999998</v>
          </cell>
          <cell r="W12">
            <v>100</v>
          </cell>
          <cell r="X12">
            <v>7.5445995877580208</v>
          </cell>
          <cell r="Y12">
            <v>1.1959038214916049</v>
          </cell>
          <cell r="AB12">
            <v>119.099</v>
          </cell>
          <cell r="AC12">
            <v>0</v>
          </cell>
          <cell r="AD12">
            <v>45.725000000000001</v>
          </cell>
          <cell r="AE12">
            <v>46.654399999999995</v>
          </cell>
          <cell r="AF12">
            <v>51.470999999999997</v>
          </cell>
          <cell r="AG12" t="e">
            <v>#N/A</v>
          </cell>
        </row>
        <row r="13">
          <cell r="A13" t="str">
            <v xml:space="preserve"> 021  Колбаса Вязанка с индейкой, вектор 0,45 кг, ПОКОМ</v>
          </cell>
          <cell r="B13" t="str">
            <v>шт</v>
          </cell>
          <cell r="C13">
            <v>5</v>
          </cell>
          <cell r="D13">
            <v>1151</v>
          </cell>
          <cell r="E13">
            <v>896</v>
          </cell>
          <cell r="F13">
            <v>185</v>
          </cell>
          <cell r="G13">
            <v>0</v>
          </cell>
          <cell r="H13">
            <v>0.45</v>
          </cell>
          <cell r="I13" t="e">
            <v>#N/A</v>
          </cell>
          <cell r="J13">
            <v>966</v>
          </cell>
          <cell r="K13">
            <v>-70</v>
          </cell>
          <cell r="L13">
            <v>200</v>
          </cell>
          <cell r="M13">
            <v>0</v>
          </cell>
          <cell r="N13">
            <v>200</v>
          </cell>
          <cell r="O13">
            <v>0</v>
          </cell>
          <cell r="P13">
            <v>250</v>
          </cell>
          <cell r="V13">
            <v>158.80000000000001</v>
          </cell>
          <cell r="W13">
            <v>300</v>
          </cell>
          <cell r="X13">
            <v>7.1473551637279593</v>
          </cell>
          <cell r="Y13">
            <v>1.1649874055415617</v>
          </cell>
          <cell r="AB13">
            <v>102</v>
          </cell>
          <cell r="AC13">
            <v>0</v>
          </cell>
          <cell r="AD13">
            <v>157.6</v>
          </cell>
          <cell r="AE13">
            <v>150.80000000000001</v>
          </cell>
          <cell r="AF13">
            <v>86</v>
          </cell>
          <cell r="AG13" t="str">
            <v>оконч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34</v>
          </cell>
          <cell r="D14">
            <v>302</v>
          </cell>
          <cell r="E14">
            <v>310</v>
          </cell>
          <cell r="F14">
            <v>4</v>
          </cell>
          <cell r="G14">
            <v>0</v>
          </cell>
          <cell r="H14">
            <v>0.5</v>
          </cell>
          <cell r="I14" t="e">
            <v>#N/A</v>
          </cell>
          <cell r="J14">
            <v>395</v>
          </cell>
          <cell r="K14">
            <v>-85</v>
          </cell>
          <cell r="L14">
            <v>0</v>
          </cell>
          <cell r="M14">
            <v>30</v>
          </cell>
          <cell r="N14">
            <v>30</v>
          </cell>
          <cell r="O14">
            <v>0</v>
          </cell>
          <cell r="P14">
            <v>180</v>
          </cell>
          <cell r="V14">
            <v>45.2</v>
          </cell>
          <cell r="W14">
            <v>90</v>
          </cell>
          <cell r="X14">
            <v>7.389380530973451</v>
          </cell>
          <cell r="Y14">
            <v>8.8495575221238937E-2</v>
          </cell>
          <cell r="AB14">
            <v>84</v>
          </cell>
          <cell r="AC14">
            <v>0</v>
          </cell>
          <cell r="AD14">
            <v>40.200000000000003</v>
          </cell>
          <cell r="AE14">
            <v>30.8</v>
          </cell>
          <cell r="AF14">
            <v>20</v>
          </cell>
          <cell r="AG14">
            <v>0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318</v>
          </cell>
          <cell r="D15">
            <v>24777</v>
          </cell>
          <cell r="E15">
            <v>1763</v>
          </cell>
          <cell r="F15">
            <v>37</v>
          </cell>
          <cell r="G15" t="str">
            <v>н</v>
          </cell>
          <cell r="H15">
            <v>0.4</v>
          </cell>
          <cell r="I15" t="e">
            <v>#N/A</v>
          </cell>
          <cell r="J15">
            <v>2136</v>
          </cell>
          <cell r="K15">
            <v>-373</v>
          </cell>
          <cell r="L15">
            <v>300</v>
          </cell>
          <cell r="M15">
            <v>350</v>
          </cell>
          <cell r="N15">
            <v>250</v>
          </cell>
          <cell r="O15">
            <v>0</v>
          </cell>
          <cell r="P15">
            <v>250</v>
          </cell>
          <cell r="V15">
            <v>220.6</v>
          </cell>
          <cell r="W15">
            <v>450</v>
          </cell>
          <cell r="X15">
            <v>7.4206708975521307</v>
          </cell>
          <cell r="Y15">
            <v>0.16772438803263826</v>
          </cell>
          <cell r="AB15">
            <v>660</v>
          </cell>
          <cell r="AC15">
            <v>0</v>
          </cell>
          <cell r="AD15">
            <v>267.8</v>
          </cell>
          <cell r="AE15">
            <v>200.2</v>
          </cell>
          <cell r="AF15">
            <v>181</v>
          </cell>
          <cell r="AG15">
            <v>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B16" t="str">
            <v>шт</v>
          </cell>
          <cell r="C16">
            <v>1098</v>
          </cell>
          <cell r="D16">
            <v>48477</v>
          </cell>
          <cell r="E16">
            <v>6096</v>
          </cell>
          <cell r="F16">
            <v>659</v>
          </cell>
          <cell r="G16">
            <v>0</v>
          </cell>
          <cell r="H16">
            <v>0.45</v>
          </cell>
          <cell r="I16" t="e">
            <v>#N/A</v>
          </cell>
          <cell r="J16">
            <v>6162</v>
          </cell>
          <cell r="K16">
            <v>-66</v>
          </cell>
          <cell r="L16">
            <v>800</v>
          </cell>
          <cell r="M16">
            <v>600</v>
          </cell>
          <cell r="N16">
            <v>900</v>
          </cell>
          <cell r="O16">
            <v>0</v>
          </cell>
          <cell r="P16">
            <v>0</v>
          </cell>
          <cell r="V16">
            <v>572.4</v>
          </cell>
          <cell r="W16">
            <v>1300</v>
          </cell>
          <cell r="X16">
            <v>7.4406009783368274</v>
          </cell>
          <cell r="Y16">
            <v>1.1512928022361986</v>
          </cell>
          <cell r="AB16">
            <v>234</v>
          </cell>
          <cell r="AC16">
            <v>3000</v>
          </cell>
          <cell r="AD16">
            <v>736.4</v>
          </cell>
          <cell r="AE16">
            <v>685.2</v>
          </cell>
          <cell r="AF16">
            <v>522</v>
          </cell>
          <cell r="AG16" t="str">
            <v>оконч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B17" t="str">
            <v>шт</v>
          </cell>
          <cell r="C17">
            <v>1249</v>
          </cell>
          <cell r="D17">
            <v>49607</v>
          </cell>
          <cell r="E17">
            <v>6461</v>
          </cell>
          <cell r="F17">
            <v>172</v>
          </cell>
          <cell r="G17">
            <v>0</v>
          </cell>
          <cell r="H17">
            <v>0.45</v>
          </cell>
          <cell r="I17" t="e">
            <v>#N/A</v>
          </cell>
          <cell r="J17">
            <v>6861</v>
          </cell>
          <cell r="K17">
            <v>-400</v>
          </cell>
          <cell r="L17">
            <v>1200</v>
          </cell>
          <cell r="M17">
            <v>1600</v>
          </cell>
          <cell r="N17">
            <v>1300</v>
          </cell>
          <cell r="O17">
            <v>0</v>
          </cell>
          <cell r="P17">
            <v>1500</v>
          </cell>
          <cell r="V17">
            <v>1025.8</v>
          </cell>
          <cell r="W17">
            <v>1800</v>
          </cell>
          <cell r="X17">
            <v>7.3815558588418799</v>
          </cell>
          <cell r="Y17">
            <v>0.16767401052836811</v>
          </cell>
          <cell r="AB17">
            <v>234</v>
          </cell>
          <cell r="AC17">
            <v>1098</v>
          </cell>
          <cell r="AD17">
            <v>678.8</v>
          </cell>
          <cell r="AE17">
            <v>1044.8</v>
          </cell>
          <cell r="AF17">
            <v>486</v>
          </cell>
          <cell r="AG17" t="str">
            <v>аксент</v>
          </cell>
        </row>
        <row r="18">
          <cell r="A18" t="str">
            <v xml:space="preserve"> 034  Сосиски Рубленые, Вязанка вискофан МГС, 0.5кг, ПОКОМ</v>
          </cell>
          <cell r="B18" t="str">
            <v>шт</v>
          </cell>
          <cell r="C18">
            <v>29</v>
          </cell>
          <cell r="D18">
            <v>1757</v>
          </cell>
          <cell r="E18">
            <v>354</v>
          </cell>
          <cell r="F18">
            <v>11</v>
          </cell>
          <cell r="G18">
            <v>0</v>
          </cell>
          <cell r="H18">
            <v>0.5</v>
          </cell>
          <cell r="I18" t="e">
            <v>#N/A</v>
          </cell>
          <cell r="J18">
            <v>426</v>
          </cell>
          <cell r="K18">
            <v>-72</v>
          </cell>
          <cell r="L18">
            <v>60</v>
          </cell>
          <cell r="M18">
            <v>50</v>
          </cell>
          <cell r="N18">
            <v>50</v>
          </cell>
          <cell r="O18">
            <v>0</v>
          </cell>
          <cell r="P18">
            <v>70</v>
          </cell>
          <cell r="V18">
            <v>55.2</v>
          </cell>
          <cell r="W18">
            <v>170</v>
          </cell>
          <cell r="X18">
            <v>7.445652173913043</v>
          </cell>
          <cell r="Y18">
            <v>0.19927536231884058</v>
          </cell>
          <cell r="AB18">
            <v>78</v>
          </cell>
          <cell r="AC18">
            <v>0</v>
          </cell>
          <cell r="AD18">
            <v>46.2</v>
          </cell>
          <cell r="AE18">
            <v>50.6</v>
          </cell>
          <cell r="AF18">
            <v>73</v>
          </cell>
          <cell r="AG18" t="e">
            <v>#N/A</v>
          </cell>
        </row>
        <row r="19">
          <cell r="A19" t="str">
            <v xml:space="preserve"> 043  Ветчина Нежная ТМ Особый рецепт, п/а, 0,4кг    ПОКОМ</v>
          </cell>
          <cell r="B19" t="str">
            <v>шт</v>
          </cell>
          <cell r="C19">
            <v>19</v>
          </cell>
          <cell r="D19">
            <v>164</v>
          </cell>
          <cell r="E19">
            <v>115</v>
          </cell>
          <cell r="F19">
            <v>28</v>
          </cell>
          <cell r="G19">
            <v>0</v>
          </cell>
          <cell r="H19">
            <v>0.4</v>
          </cell>
          <cell r="I19" t="e">
            <v>#N/A</v>
          </cell>
          <cell r="J19">
            <v>156</v>
          </cell>
          <cell r="K19">
            <v>-41</v>
          </cell>
          <cell r="L19">
            <v>20</v>
          </cell>
          <cell r="M19">
            <v>20</v>
          </cell>
          <cell r="N19">
            <v>20</v>
          </cell>
          <cell r="O19">
            <v>0</v>
          </cell>
          <cell r="P19">
            <v>40</v>
          </cell>
          <cell r="V19">
            <v>23</v>
          </cell>
          <cell r="W19">
            <v>50</v>
          </cell>
          <cell r="X19">
            <v>7.7391304347826084</v>
          </cell>
          <cell r="Y19">
            <v>1.2173913043478262</v>
          </cell>
          <cell r="AB19">
            <v>0</v>
          </cell>
          <cell r="AC19">
            <v>0</v>
          </cell>
          <cell r="AD19">
            <v>21</v>
          </cell>
          <cell r="AE19">
            <v>20</v>
          </cell>
          <cell r="AF19">
            <v>18</v>
          </cell>
          <cell r="AG19">
            <v>0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B20" t="str">
            <v>шт</v>
          </cell>
          <cell r="C20">
            <v>44</v>
          </cell>
          <cell r="D20">
            <v>567</v>
          </cell>
          <cell r="E20">
            <v>198</v>
          </cell>
          <cell r="F20">
            <v>106</v>
          </cell>
          <cell r="G20">
            <v>0</v>
          </cell>
          <cell r="H20">
            <v>0.17</v>
          </cell>
          <cell r="I20">
            <v>0</v>
          </cell>
          <cell r="J20">
            <v>237</v>
          </cell>
          <cell r="K20">
            <v>-39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100</v>
          </cell>
          <cell r="V20">
            <v>36.6</v>
          </cell>
          <cell r="W20">
            <v>100</v>
          </cell>
          <cell r="X20">
            <v>8.3606557377049171</v>
          </cell>
          <cell r="Y20">
            <v>2.8961748633879782</v>
          </cell>
          <cell r="AB20">
            <v>15</v>
          </cell>
          <cell r="AC20">
            <v>0</v>
          </cell>
          <cell r="AD20">
            <v>28.6</v>
          </cell>
          <cell r="AE20">
            <v>27.8</v>
          </cell>
          <cell r="AF20">
            <v>57</v>
          </cell>
          <cell r="AG20" t="e">
            <v>#N/A</v>
          </cell>
        </row>
        <row r="21">
          <cell r="A21" t="str">
            <v xml:space="preserve"> 055  Колбаса вареная Филейбургская, 0,45 кг, БАВАРУШКА ПОКОМ</v>
          </cell>
          <cell r="B21" t="str">
            <v>шт</v>
          </cell>
          <cell r="C21">
            <v>144</v>
          </cell>
          <cell r="D21">
            <v>994</v>
          </cell>
          <cell r="E21">
            <v>369</v>
          </cell>
          <cell r="F21">
            <v>175</v>
          </cell>
          <cell r="G21">
            <v>0</v>
          </cell>
          <cell r="H21">
            <v>0.45</v>
          </cell>
          <cell r="I21" t="e">
            <v>#N/A</v>
          </cell>
          <cell r="J21">
            <v>380</v>
          </cell>
          <cell r="K21">
            <v>-11</v>
          </cell>
          <cell r="L21">
            <v>150</v>
          </cell>
          <cell r="M21">
            <v>70</v>
          </cell>
          <cell r="N21">
            <v>100</v>
          </cell>
          <cell r="O21">
            <v>0</v>
          </cell>
          <cell r="P21">
            <v>0</v>
          </cell>
          <cell r="V21">
            <v>73.8</v>
          </cell>
          <cell r="X21">
            <v>6.7073170731707323</v>
          </cell>
          <cell r="Y21">
            <v>2.3712737127371275</v>
          </cell>
          <cell r="AB21">
            <v>0</v>
          </cell>
          <cell r="AC21">
            <v>0</v>
          </cell>
          <cell r="AD21">
            <v>40</v>
          </cell>
          <cell r="AE21">
            <v>87.6</v>
          </cell>
          <cell r="AF21">
            <v>3</v>
          </cell>
          <cell r="AG21" t="str">
            <v>продсент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B22" t="str">
            <v>шт</v>
          </cell>
          <cell r="C22">
            <v>7</v>
          </cell>
          <cell r="D22">
            <v>1450</v>
          </cell>
          <cell r="E22">
            <v>0</v>
          </cell>
          <cell r="G22">
            <v>0</v>
          </cell>
          <cell r="H22">
            <v>0</v>
          </cell>
          <cell r="I22" t="e">
            <v>#N/A</v>
          </cell>
          <cell r="J22">
            <v>303</v>
          </cell>
          <cell r="K22">
            <v>-303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V22">
            <v>0</v>
          </cell>
          <cell r="X22" t="e">
            <v>#DIV/0!</v>
          </cell>
          <cell r="Y22" t="e">
            <v>#DIV/0!</v>
          </cell>
          <cell r="AB22">
            <v>0</v>
          </cell>
          <cell r="AC22">
            <v>0</v>
          </cell>
          <cell r="AD22">
            <v>3</v>
          </cell>
          <cell r="AE22">
            <v>0</v>
          </cell>
          <cell r="AF22">
            <v>0</v>
          </cell>
          <cell r="AG22" t="str">
            <v>выв зав</v>
          </cell>
        </row>
        <row r="23">
          <cell r="A23" t="str">
            <v xml:space="preserve"> 058  Колбаса Докторская Особая ТМ Особый рецепт,  0,5кг, ПОКОМ</v>
          </cell>
          <cell r="B23" t="str">
            <v>шт</v>
          </cell>
          <cell r="C23">
            <v>165</v>
          </cell>
          <cell r="D23">
            <v>1045</v>
          </cell>
          <cell r="E23">
            <v>646</v>
          </cell>
          <cell r="F23">
            <v>207</v>
          </cell>
          <cell r="G23">
            <v>0</v>
          </cell>
          <cell r="H23">
            <v>0.5</v>
          </cell>
          <cell r="I23" t="e">
            <v>#N/A</v>
          </cell>
          <cell r="J23">
            <v>412</v>
          </cell>
          <cell r="K23">
            <v>234</v>
          </cell>
          <cell r="L23">
            <v>200</v>
          </cell>
          <cell r="M23">
            <v>100</v>
          </cell>
          <cell r="N23">
            <v>100</v>
          </cell>
          <cell r="O23">
            <v>0</v>
          </cell>
          <cell r="P23">
            <v>100</v>
          </cell>
          <cell r="V23">
            <v>123.2</v>
          </cell>
          <cell r="W23">
            <v>250</v>
          </cell>
          <cell r="X23">
            <v>7.7678571428571423</v>
          </cell>
          <cell r="Y23">
            <v>1.6801948051948052</v>
          </cell>
          <cell r="AB23">
            <v>30</v>
          </cell>
          <cell r="AC23">
            <v>0</v>
          </cell>
          <cell r="AD23">
            <v>69.2</v>
          </cell>
          <cell r="AE23">
            <v>114.6</v>
          </cell>
          <cell r="AF23">
            <v>91</v>
          </cell>
          <cell r="AG23" t="e">
            <v>#N/A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B24" t="str">
            <v>шт</v>
          </cell>
          <cell r="C24">
            <v>53</v>
          </cell>
          <cell r="D24">
            <v>2049</v>
          </cell>
          <cell r="E24">
            <v>101</v>
          </cell>
          <cell r="F24">
            <v>38</v>
          </cell>
          <cell r="G24">
            <v>0</v>
          </cell>
          <cell r="H24">
            <v>0.3</v>
          </cell>
          <cell r="I24" t="e">
            <v>#N/A</v>
          </cell>
          <cell r="J24">
            <v>391</v>
          </cell>
          <cell r="K24">
            <v>-290</v>
          </cell>
          <cell r="L24">
            <v>50</v>
          </cell>
          <cell r="M24">
            <v>0</v>
          </cell>
          <cell r="N24">
            <v>50</v>
          </cell>
          <cell r="O24">
            <v>0</v>
          </cell>
          <cell r="P24">
            <v>0</v>
          </cell>
          <cell r="V24">
            <v>20.2</v>
          </cell>
          <cell r="W24">
            <v>20</v>
          </cell>
          <cell r="X24">
            <v>7.8217821782178216</v>
          </cell>
          <cell r="Y24">
            <v>1.8811881188118813</v>
          </cell>
          <cell r="AB24">
            <v>0</v>
          </cell>
          <cell r="AC24">
            <v>0</v>
          </cell>
          <cell r="AD24">
            <v>50.8</v>
          </cell>
          <cell r="AE24">
            <v>48.8</v>
          </cell>
          <cell r="AF24">
            <v>53</v>
          </cell>
          <cell r="AG24">
            <v>0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B25" t="str">
            <v>шт</v>
          </cell>
          <cell r="C25">
            <v>35</v>
          </cell>
          <cell r="D25">
            <v>800</v>
          </cell>
          <cell r="E25">
            <v>30</v>
          </cell>
          <cell r="F25">
            <v>31</v>
          </cell>
          <cell r="G25">
            <v>0</v>
          </cell>
          <cell r="H25">
            <v>0</v>
          </cell>
          <cell r="I25" t="e">
            <v>#N/A</v>
          </cell>
          <cell r="J25">
            <v>287</v>
          </cell>
          <cell r="K25">
            <v>-257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V25">
            <v>6</v>
          </cell>
          <cell r="X25">
            <v>5.166666666666667</v>
          </cell>
          <cell r="Y25">
            <v>5.166666666666667</v>
          </cell>
          <cell r="AB25">
            <v>0</v>
          </cell>
          <cell r="AC25">
            <v>0</v>
          </cell>
          <cell r="AD25">
            <v>44</v>
          </cell>
          <cell r="AE25">
            <v>38.4</v>
          </cell>
          <cell r="AF25">
            <v>0</v>
          </cell>
          <cell r="AG25" t="str">
            <v>выв зав</v>
          </cell>
        </row>
        <row r="26">
          <cell r="A26" t="str">
            <v xml:space="preserve"> 068  Колбаса Особая ТМ Особый рецепт, 0,5 кг, ПОКОМ</v>
          </cell>
          <cell r="B26" t="str">
            <v>шт</v>
          </cell>
          <cell r="C26">
            <v>10</v>
          </cell>
          <cell r="D26">
            <v>126</v>
          </cell>
          <cell r="E26">
            <v>89</v>
          </cell>
          <cell r="F26">
            <v>36</v>
          </cell>
          <cell r="G26">
            <v>0</v>
          </cell>
          <cell r="H26">
            <v>0.5</v>
          </cell>
          <cell r="I26" t="e">
            <v>#N/A</v>
          </cell>
          <cell r="J26">
            <v>141</v>
          </cell>
          <cell r="K26">
            <v>-52</v>
          </cell>
          <cell r="L26">
            <v>0</v>
          </cell>
          <cell r="M26">
            <v>30</v>
          </cell>
          <cell r="N26">
            <v>0</v>
          </cell>
          <cell r="O26">
            <v>0</v>
          </cell>
          <cell r="P26">
            <v>20</v>
          </cell>
          <cell r="V26">
            <v>17.8</v>
          </cell>
          <cell r="W26">
            <v>50</v>
          </cell>
          <cell r="X26">
            <v>7.6404494382022472</v>
          </cell>
          <cell r="Y26">
            <v>2.0224719101123596</v>
          </cell>
          <cell r="AB26">
            <v>0</v>
          </cell>
          <cell r="AC26">
            <v>0</v>
          </cell>
          <cell r="AD26">
            <v>15.8</v>
          </cell>
          <cell r="AE26">
            <v>14.4</v>
          </cell>
          <cell r="AF26">
            <v>22</v>
          </cell>
          <cell r="AG26">
            <v>0</v>
          </cell>
        </row>
        <row r="27">
          <cell r="A27" t="str">
            <v xml:space="preserve"> 079  Колбаса Сервелат Кремлевский,  0.35 кг, ПОКОМ</v>
          </cell>
          <cell r="B27" t="str">
            <v>шт</v>
          </cell>
          <cell r="C27">
            <v>31</v>
          </cell>
          <cell r="D27">
            <v>857</v>
          </cell>
          <cell r="E27">
            <v>45</v>
          </cell>
          <cell r="F27">
            <v>10</v>
          </cell>
          <cell r="G27">
            <v>0</v>
          </cell>
          <cell r="H27">
            <v>0.35</v>
          </cell>
          <cell r="I27" t="e">
            <v>#N/A</v>
          </cell>
          <cell r="J27">
            <v>125</v>
          </cell>
          <cell r="K27">
            <v>-80</v>
          </cell>
          <cell r="L27">
            <v>30</v>
          </cell>
          <cell r="M27">
            <v>0</v>
          </cell>
          <cell r="N27">
            <v>20</v>
          </cell>
          <cell r="O27">
            <v>0</v>
          </cell>
          <cell r="P27">
            <v>0</v>
          </cell>
          <cell r="V27">
            <v>9</v>
          </cell>
          <cell r="X27">
            <v>6.666666666666667</v>
          </cell>
          <cell r="Y27">
            <v>1.1111111111111112</v>
          </cell>
          <cell r="AB27">
            <v>0</v>
          </cell>
          <cell r="AC27">
            <v>0</v>
          </cell>
          <cell r="AD27">
            <v>9.6</v>
          </cell>
          <cell r="AE27">
            <v>12</v>
          </cell>
          <cell r="AF27">
            <v>9</v>
          </cell>
          <cell r="AG27" t="e">
            <v>#N/A</v>
          </cell>
        </row>
        <row r="28">
          <cell r="A28" t="str">
            <v xml:space="preserve"> 083  Колбаса Швейцарская 0,17 кг., ШТ., сырокопченая   ПОКОМ</v>
          </cell>
          <cell r="B28" t="str">
            <v>шт</v>
          </cell>
          <cell r="C28">
            <v>780</v>
          </cell>
          <cell r="D28">
            <v>4338</v>
          </cell>
          <cell r="E28">
            <v>1828</v>
          </cell>
          <cell r="F28">
            <v>599</v>
          </cell>
          <cell r="G28">
            <v>0</v>
          </cell>
          <cell r="H28">
            <v>0.17</v>
          </cell>
          <cell r="I28" t="e">
            <v>#N/A</v>
          </cell>
          <cell r="J28">
            <v>1940</v>
          </cell>
          <cell r="K28">
            <v>-112</v>
          </cell>
          <cell r="L28">
            <v>0</v>
          </cell>
          <cell r="M28">
            <v>0</v>
          </cell>
          <cell r="N28">
            <v>300</v>
          </cell>
          <cell r="O28">
            <v>0</v>
          </cell>
          <cell r="P28">
            <v>500</v>
          </cell>
          <cell r="V28">
            <v>254.6</v>
          </cell>
          <cell r="W28">
            <v>600</v>
          </cell>
          <cell r="X28">
            <v>7.851531814611155</v>
          </cell>
          <cell r="Y28">
            <v>2.3527101335428124</v>
          </cell>
          <cell r="AB28">
            <v>555</v>
          </cell>
          <cell r="AC28">
            <v>0</v>
          </cell>
          <cell r="AD28">
            <v>281.60000000000002</v>
          </cell>
          <cell r="AE28">
            <v>250.2</v>
          </cell>
          <cell r="AF28">
            <v>266</v>
          </cell>
          <cell r="AG28">
            <v>0</v>
          </cell>
        </row>
        <row r="29">
          <cell r="A29" t="str">
            <v xml:space="preserve"> 084  Колбаски Баварские копченые, NDX в МГС 0,28 кг, ТМ Стародворье  ПОКОМ</v>
          </cell>
          <cell r="B29" t="str">
            <v>шт</v>
          </cell>
          <cell r="C29">
            <v>121</v>
          </cell>
          <cell r="D29">
            <v>8077</v>
          </cell>
          <cell r="E29">
            <v>699</v>
          </cell>
          <cell r="F29">
            <v>8</v>
          </cell>
          <cell r="G29" t="str">
            <v>н</v>
          </cell>
          <cell r="H29">
            <v>0.28000000000000003</v>
          </cell>
          <cell r="I29" t="e">
            <v>#N/A</v>
          </cell>
          <cell r="J29">
            <v>3651</v>
          </cell>
          <cell r="K29">
            <v>-2952</v>
          </cell>
          <cell r="L29">
            <v>700</v>
          </cell>
          <cell r="M29">
            <v>1000</v>
          </cell>
          <cell r="N29">
            <v>600</v>
          </cell>
          <cell r="O29">
            <v>0</v>
          </cell>
          <cell r="P29">
            <v>1200</v>
          </cell>
          <cell r="V29">
            <v>139.80000000000001</v>
          </cell>
          <cell r="W29">
            <v>1500</v>
          </cell>
          <cell r="X29">
            <v>35.822603719599428</v>
          </cell>
          <cell r="Y29">
            <v>5.722460658082975E-2</v>
          </cell>
          <cell r="AB29">
            <v>0</v>
          </cell>
          <cell r="AC29">
            <v>0</v>
          </cell>
          <cell r="AD29">
            <v>720.6</v>
          </cell>
          <cell r="AE29">
            <v>274.60000000000002</v>
          </cell>
          <cell r="AF29">
            <v>19</v>
          </cell>
          <cell r="AG29">
            <v>1000</v>
          </cell>
        </row>
        <row r="30">
          <cell r="A30" t="str">
            <v xml:space="preserve"> 091  Сардельки Баварские, МГС 0.38кг, ТМ Стародворье  ПОКОМ</v>
          </cell>
          <cell r="B30" t="str">
            <v>шт</v>
          </cell>
          <cell r="C30">
            <v>47</v>
          </cell>
          <cell r="D30">
            <v>1069</v>
          </cell>
          <cell r="E30">
            <v>349</v>
          </cell>
          <cell r="F30">
            <v>60</v>
          </cell>
          <cell r="G30">
            <v>0</v>
          </cell>
          <cell r="H30">
            <v>0.38</v>
          </cell>
          <cell r="I30" t="e">
            <v>#N/A</v>
          </cell>
          <cell r="J30">
            <v>444</v>
          </cell>
          <cell r="K30">
            <v>-95</v>
          </cell>
          <cell r="L30">
            <v>80</v>
          </cell>
          <cell r="M30">
            <v>30</v>
          </cell>
          <cell r="N30">
            <v>100</v>
          </cell>
          <cell r="O30">
            <v>0</v>
          </cell>
          <cell r="P30">
            <v>40</v>
          </cell>
          <cell r="V30">
            <v>60.2</v>
          </cell>
          <cell r="W30">
            <v>150</v>
          </cell>
          <cell r="X30">
            <v>7.6411960132890364</v>
          </cell>
          <cell r="Y30">
            <v>0.99667774086378735</v>
          </cell>
          <cell r="AB30">
            <v>48</v>
          </cell>
          <cell r="AC30">
            <v>0</v>
          </cell>
          <cell r="AD30">
            <v>68.8</v>
          </cell>
          <cell r="AE30">
            <v>61.2</v>
          </cell>
          <cell r="AF30">
            <v>59</v>
          </cell>
          <cell r="AG30" t="e">
            <v>#N/A</v>
          </cell>
        </row>
        <row r="31">
          <cell r="A31" t="str">
            <v xml:space="preserve"> 092  Сосиски Баварские с сыром,  0.42кг,ПОКОМ</v>
          </cell>
          <cell r="B31" t="str">
            <v>шт</v>
          </cell>
          <cell r="C31">
            <v>382</v>
          </cell>
          <cell r="D31">
            <v>60989</v>
          </cell>
          <cell r="E31">
            <v>6135</v>
          </cell>
          <cell r="F31">
            <v>388</v>
          </cell>
          <cell r="G31" t="str">
            <v>н</v>
          </cell>
          <cell r="H31">
            <v>0.42</v>
          </cell>
          <cell r="I31" t="e">
            <v>#N/A</v>
          </cell>
          <cell r="J31">
            <v>6311</v>
          </cell>
          <cell r="K31">
            <v>-176</v>
          </cell>
          <cell r="L31">
            <v>1200</v>
          </cell>
          <cell r="M31">
            <v>1000</v>
          </cell>
          <cell r="N31">
            <v>1000</v>
          </cell>
          <cell r="O31">
            <v>0</v>
          </cell>
          <cell r="P31">
            <v>500</v>
          </cell>
          <cell r="V31">
            <v>778.2</v>
          </cell>
          <cell r="W31">
            <v>1700</v>
          </cell>
          <cell r="X31">
            <v>7.4376766897969668</v>
          </cell>
          <cell r="Y31">
            <v>0.49858648162426111</v>
          </cell>
          <cell r="AB31">
            <v>1350</v>
          </cell>
          <cell r="AC31">
            <v>894</v>
          </cell>
          <cell r="AD31">
            <v>522.20000000000005</v>
          </cell>
          <cell r="AE31">
            <v>585</v>
          </cell>
          <cell r="AF31">
            <v>783</v>
          </cell>
          <cell r="AG31" t="str">
            <v>оконч</v>
          </cell>
        </row>
        <row r="32">
          <cell r="A32" t="str">
            <v xml:space="preserve"> 096  Сосиски Баварские,  0.42кг,ПОКОМ</v>
          </cell>
          <cell r="B32" t="str">
            <v>шт</v>
          </cell>
          <cell r="C32">
            <v>2414</v>
          </cell>
          <cell r="D32">
            <v>27459</v>
          </cell>
          <cell r="E32">
            <v>14659</v>
          </cell>
          <cell r="F32">
            <v>143</v>
          </cell>
          <cell r="G32" t="str">
            <v>н</v>
          </cell>
          <cell r="H32">
            <v>0.42</v>
          </cell>
          <cell r="I32" t="e">
            <v>#N/A</v>
          </cell>
          <cell r="J32">
            <v>15139</v>
          </cell>
          <cell r="K32">
            <v>-480</v>
          </cell>
          <cell r="L32">
            <v>2900</v>
          </cell>
          <cell r="M32">
            <v>2000</v>
          </cell>
          <cell r="N32">
            <v>2000</v>
          </cell>
          <cell r="O32">
            <v>3300</v>
          </cell>
          <cell r="P32">
            <v>0</v>
          </cell>
          <cell r="V32">
            <v>1551.8</v>
          </cell>
          <cell r="W32">
            <v>1500</v>
          </cell>
          <cell r="X32">
            <v>7.6317824461915196</v>
          </cell>
          <cell r="Y32">
            <v>9.2151050393091891E-2</v>
          </cell>
          <cell r="AB32">
            <v>3300</v>
          </cell>
          <cell r="AC32">
            <v>3600</v>
          </cell>
          <cell r="AD32">
            <v>1498.4</v>
          </cell>
          <cell r="AE32">
            <v>1819.4</v>
          </cell>
          <cell r="AF32">
            <v>105</v>
          </cell>
          <cell r="AG32" t="str">
            <v>аксент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B33" t="str">
            <v>шт</v>
          </cell>
          <cell r="C33">
            <v>98</v>
          </cell>
          <cell r="D33">
            <v>3872</v>
          </cell>
          <cell r="E33">
            <v>1835</v>
          </cell>
          <cell r="F33">
            <v>51</v>
          </cell>
          <cell r="G33">
            <v>0</v>
          </cell>
          <cell r="H33">
            <v>0.35</v>
          </cell>
          <cell r="I33" t="e">
            <v>#N/A</v>
          </cell>
          <cell r="J33">
            <v>3394</v>
          </cell>
          <cell r="K33">
            <v>-1559</v>
          </cell>
          <cell r="L33">
            <v>400</v>
          </cell>
          <cell r="M33">
            <v>300</v>
          </cell>
          <cell r="N33">
            <v>250</v>
          </cell>
          <cell r="O33">
            <v>0</v>
          </cell>
          <cell r="P33">
            <v>800</v>
          </cell>
          <cell r="V33">
            <v>338.2</v>
          </cell>
          <cell r="W33">
            <v>500</v>
          </cell>
          <cell r="X33">
            <v>6.8036664695446483</v>
          </cell>
          <cell r="Y33">
            <v>0.15079834417504437</v>
          </cell>
          <cell r="AB33">
            <v>144</v>
          </cell>
          <cell r="AC33">
            <v>0</v>
          </cell>
          <cell r="AD33">
            <v>295.60000000000002</v>
          </cell>
          <cell r="AE33">
            <v>178.8</v>
          </cell>
          <cell r="AF33">
            <v>67</v>
          </cell>
          <cell r="AG33" t="str">
            <v>продсент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B34" t="str">
            <v>шт</v>
          </cell>
          <cell r="C34">
            <v>29</v>
          </cell>
          <cell r="D34">
            <v>1309</v>
          </cell>
          <cell r="E34">
            <v>1154</v>
          </cell>
          <cell r="F34">
            <v>64</v>
          </cell>
          <cell r="G34">
            <v>0</v>
          </cell>
          <cell r="H34">
            <v>0.35</v>
          </cell>
          <cell r="I34" t="e">
            <v>#N/A</v>
          </cell>
          <cell r="J34">
            <v>1235</v>
          </cell>
          <cell r="K34">
            <v>-81</v>
          </cell>
          <cell r="L34">
            <v>70</v>
          </cell>
          <cell r="M34">
            <v>100</v>
          </cell>
          <cell r="N34">
            <v>50</v>
          </cell>
          <cell r="O34">
            <v>0</v>
          </cell>
          <cell r="P34">
            <v>50</v>
          </cell>
          <cell r="V34">
            <v>67.599999999999994</v>
          </cell>
          <cell r="W34">
            <v>120</v>
          </cell>
          <cell r="X34">
            <v>6.7159763313609471</v>
          </cell>
          <cell r="Y34">
            <v>0.94674556213017758</v>
          </cell>
          <cell r="AB34">
            <v>0</v>
          </cell>
          <cell r="AC34">
            <v>816</v>
          </cell>
          <cell r="AD34">
            <v>56.4</v>
          </cell>
          <cell r="AE34">
            <v>49.8</v>
          </cell>
          <cell r="AF34">
            <v>78</v>
          </cell>
          <cell r="AG34">
            <v>0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B35" t="str">
            <v>шт</v>
          </cell>
          <cell r="C35">
            <v>122</v>
          </cell>
          <cell r="D35">
            <v>11488</v>
          </cell>
          <cell r="E35">
            <v>2055</v>
          </cell>
          <cell r="F35">
            <v>315</v>
          </cell>
          <cell r="G35">
            <v>0</v>
          </cell>
          <cell r="H35">
            <v>0.35</v>
          </cell>
          <cell r="I35" t="e">
            <v>#N/A</v>
          </cell>
          <cell r="J35">
            <v>2145</v>
          </cell>
          <cell r="K35">
            <v>-90</v>
          </cell>
          <cell r="L35">
            <v>200</v>
          </cell>
          <cell r="M35">
            <v>200</v>
          </cell>
          <cell r="N35">
            <v>150</v>
          </cell>
          <cell r="O35">
            <v>0</v>
          </cell>
          <cell r="P35">
            <v>0</v>
          </cell>
          <cell r="V35">
            <v>123</v>
          </cell>
          <cell r="W35">
            <v>200</v>
          </cell>
          <cell r="X35">
            <v>8.6585365853658534</v>
          </cell>
          <cell r="Y35">
            <v>2.5609756097560976</v>
          </cell>
          <cell r="AB35">
            <v>60</v>
          </cell>
          <cell r="AC35">
            <v>1380</v>
          </cell>
          <cell r="AD35">
            <v>137.80000000000001</v>
          </cell>
          <cell r="AE35">
            <v>107</v>
          </cell>
          <cell r="AF35">
            <v>163</v>
          </cell>
          <cell r="AG35">
            <v>0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B36" t="str">
            <v>шт</v>
          </cell>
          <cell r="C36">
            <v>245</v>
          </cell>
          <cell r="D36">
            <v>6842</v>
          </cell>
          <cell r="E36">
            <v>1333</v>
          </cell>
          <cell r="F36">
            <v>23</v>
          </cell>
          <cell r="G36">
            <v>0</v>
          </cell>
          <cell r="H36">
            <v>0.35</v>
          </cell>
          <cell r="I36" t="e">
            <v>#N/A</v>
          </cell>
          <cell r="J36">
            <v>2168</v>
          </cell>
          <cell r="K36">
            <v>-835</v>
          </cell>
          <cell r="L36">
            <v>400</v>
          </cell>
          <cell r="M36">
            <v>300</v>
          </cell>
          <cell r="N36">
            <v>250</v>
          </cell>
          <cell r="O36">
            <v>0</v>
          </cell>
          <cell r="P36">
            <v>700</v>
          </cell>
          <cell r="V36">
            <v>243.8</v>
          </cell>
          <cell r="W36">
            <v>400</v>
          </cell>
          <cell r="X36">
            <v>8.5028712059064802</v>
          </cell>
          <cell r="Y36">
            <v>9.4339622641509427E-2</v>
          </cell>
          <cell r="AB36">
            <v>114</v>
          </cell>
          <cell r="AC36">
            <v>0</v>
          </cell>
          <cell r="AD36">
            <v>233.6</v>
          </cell>
          <cell r="AE36">
            <v>175</v>
          </cell>
          <cell r="AF36">
            <v>30</v>
          </cell>
          <cell r="AG36" t="str">
            <v>продсент</v>
          </cell>
        </row>
        <row r="37">
          <cell r="A37" t="str">
            <v xml:space="preserve"> 200  Ветчина Дугушка ТМ Стародворье, вектор в/у    ПОКОМ</v>
          </cell>
          <cell r="B37" t="str">
            <v>кг</v>
          </cell>
          <cell r="C37">
            <v>222.74700000000001</v>
          </cell>
          <cell r="D37">
            <v>1442.702</v>
          </cell>
          <cell r="E37">
            <v>546.81799999999998</v>
          </cell>
          <cell r="F37">
            <v>7.5090000000000003</v>
          </cell>
          <cell r="G37">
            <v>0</v>
          </cell>
          <cell r="H37">
            <v>1</v>
          </cell>
          <cell r="I37" t="e">
            <v>#N/A</v>
          </cell>
          <cell r="J37">
            <v>831.98299999999995</v>
          </cell>
          <cell r="K37">
            <v>-285.16499999999996</v>
          </cell>
          <cell r="L37">
            <v>100</v>
          </cell>
          <cell r="M37">
            <v>100</v>
          </cell>
          <cell r="N37">
            <v>100</v>
          </cell>
          <cell r="O37">
            <v>0</v>
          </cell>
          <cell r="P37">
            <v>250</v>
          </cell>
          <cell r="V37">
            <v>82.901199999999989</v>
          </cell>
          <cell r="W37">
            <v>100</v>
          </cell>
          <cell r="X37">
            <v>7.9312362185348357</v>
          </cell>
          <cell r="Y37">
            <v>9.0577699719666324E-2</v>
          </cell>
          <cell r="AB37">
            <v>132.31200000000001</v>
          </cell>
          <cell r="AC37">
            <v>0</v>
          </cell>
          <cell r="AD37">
            <v>77.032000000000011</v>
          </cell>
          <cell r="AE37">
            <v>54.221400000000003</v>
          </cell>
          <cell r="AF37">
            <v>3.4580000000000002</v>
          </cell>
          <cell r="AG37" t="e">
            <v>#N/A</v>
          </cell>
        </row>
        <row r="38">
          <cell r="A38" t="str">
            <v xml:space="preserve"> 201  Ветчина Нежная ТМ Особый рецепт, (2,5кг), ПОКОМ</v>
          </cell>
          <cell r="B38" t="str">
            <v>кг</v>
          </cell>
          <cell r="C38">
            <v>850.42100000000005</v>
          </cell>
          <cell r="D38">
            <v>10426.328</v>
          </cell>
          <cell r="E38">
            <v>6587.1229999999996</v>
          </cell>
          <cell r="F38">
            <v>174.40700000000001</v>
          </cell>
          <cell r="G38">
            <v>0</v>
          </cell>
          <cell r="H38">
            <v>1</v>
          </cell>
          <cell r="I38" t="e">
            <v>#N/A</v>
          </cell>
          <cell r="J38">
            <v>6661.509</v>
          </cell>
          <cell r="K38">
            <v>-74.386000000000422</v>
          </cell>
          <cell r="L38">
            <v>1200</v>
          </cell>
          <cell r="M38">
            <v>1000</v>
          </cell>
          <cell r="N38">
            <v>1000</v>
          </cell>
          <cell r="O38">
            <v>2100</v>
          </cell>
          <cell r="P38">
            <v>0</v>
          </cell>
          <cell r="V38">
            <v>1077.8145999999999</v>
          </cell>
          <cell r="W38">
            <v>1000</v>
          </cell>
          <cell r="X38">
            <v>6.0069765245339974</v>
          </cell>
          <cell r="Y38">
            <v>0.16181539942027137</v>
          </cell>
          <cell r="AB38">
            <v>1198.05</v>
          </cell>
          <cell r="AC38">
            <v>0</v>
          </cell>
          <cell r="AD38">
            <v>1113.0152</v>
          </cell>
          <cell r="AE38">
            <v>1054.2056</v>
          </cell>
          <cell r="AF38">
            <v>870.41700000000003</v>
          </cell>
          <cell r="AG38" t="str">
            <v>оконч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B39" t="str">
            <v>кг</v>
          </cell>
          <cell r="C39">
            <v>239.649</v>
          </cell>
          <cell r="D39">
            <v>549.221</v>
          </cell>
          <cell r="E39">
            <v>172.91</v>
          </cell>
          <cell r="F39">
            <v>0.16400000000000001</v>
          </cell>
          <cell r="G39">
            <v>0</v>
          </cell>
          <cell r="H39">
            <v>1</v>
          </cell>
          <cell r="I39" t="e">
            <v>#N/A</v>
          </cell>
          <cell r="J39">
            <v>468.14100000000002</v>
          </cell>
          <cell r="K39">
            <v>-295.23099999999999</v>
          </cell>
          <cell r="L39">
            <v>50</v>
          </cell>
          <cell r="M39">
            <v>200</v>
          </cell>
          <cell r="N39">
            <v>100</v>
          </cell>
          <cell r="O39">
            <v>0</v>
          </cell>
          <cell r="P39">
            <v>100</v>
          </cell>
          <cell r="V39">
            <v>22.9574</v>
          </cell>
          <cell r="W39">
            <v>50</v>
          </cell>
          <cell r="X39">
            <v>21.786613466681768</v>
          </cell>
          <cell r="Y39">
            <v>7.1436660945925932E-3</v>
          </cell>
          <cell r="AB39">
            <v>58.122999999999998</v>
          </cell>
          <cell r="AC39">
            <v>0</v>
          </cell>
          <cell r="AD39">
            <v>49.3962</v>
          </cell>
          <cell r="AE39">
            <v>49.906199999999998</v>
          </cell>
          <cell r="AF39">
            <v>2.68</v>
          </cell>
          <cell r="AG39">
            <v>0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B40" t="str">
            <v>кг</v>
          </cell>
          <cell r="C40">
            <v>1.5089999999999999</v>
          </cell>
          <cell r="D40">
            <v>2306.636</v>
          </cell>
          <cell r="E40">
            <v>1148.768</v>
          </cell>
          <cell r="F40">
            <v>101.319</v>
          </cell>
          <cell r="G40">
            <v>0</v>
          </cell>
          <cell r="H40">
            <v>1</v>
          </cell>
          <cell r="I40" t="e">
            <v>#N/A</v>
          </cell>
          <cell r="J40">
            <v>1137.165</v>
          </cell>
          <cell r="K40">
            <v>11.603000000000065</v>
          </cell>
          <cell r="L40">
            <v>250</v>
          </cell>
          <cell r="M40">
            <v>0</v>
          </cell>
          <cell r="N40">
            <v>100</v>
          </cell>
          <cell r="O40">
            <v>0</v>
          </cell>
          <cell r="P40">
            <v>300</v>
          </cell>
          <cell r="V40">
            <v>178.93440000000001</v>
          </cell>
          <cell r="W40">
            <v>350</v>
          </cell>
          <cell r="X40">
            <v>6.1548757533487128</v>
          </cell>
          <cell r="Y40">
            <v>0.56623544718064267</v>
          </cell>
          <cell r="AB40">
            <v>254.096</v>
          </cell>
          <cell r="AC40">
            <v>0</v>
          </cell>
          <cell r="AD40">
            <v>137.82040000000001</v>
          </cell>
          <cell r="AE40">
            <v>153.7732</v>
          </cell>
          <cell r="AF40">
            <v>176.898</v>
          </cell>
          <cell r="AG40">
            <v>0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B41" t="str">
            <v>кг</v>
          </cell>
          <cell r="C41">
            <v>112.876</v>
          </cell>
          <cell r="D41">
            <v>889.12199999999996</v>
          </cell>
          <cell r="E41">
            <v>225.83099999999999</v>
          </cell>
          <cell r="F41">
            <v>5.0759999999999996</v>
          </cell>
          <cell r="G41">
            <v>0</v>
          </cell>
          <cell r="H41">
            <v>1</v>
          </cell>
          <cell r="I41" t="e">
            <v>#N/A</v>
          </cell>
          <cell r="J41">
            <v>337.87299999999999</v>
          </cell>
          <cell r="K41">
            <v>-112.042</v>
          </cell>
          <cell r="L41">
            <v>70</v>
          </cell>
          <cell r="M41">
            <v>50</v>
          </cell>
          <cell r="N41">
            <v>50</v>
          </cell>
          <cell r="O41">
            <v>0</v>
          </cell>
          <cell r="P41">
            <v>50</v>
          </cell>
          <cell r="V41">
            <v>45.166199999999996</v>
          </cell>
          <cell r="W41">
            <v>70</v>
          </cell>
          <cell r="X41">
            <v>6.5331154713037636</v>
          </cell>
          <cell r="Y41">
            <v>0.11238492501029532</v>
          </cell>
          <cell r="AB41">
            <v>0</v>
          </cell>
          <cell r="AC41">
            <v>0</v>
          </cell>
          <cell r="AD41">
            <v>44.743200000000002</v>
          </cell>
          <cell r="AE41">
            <v>33.801200000000001</v>
          </cell>
          <cell r="AF41">
            <v>57.8</v>
          </cell>
          <cell r="AG41" t="str">
            <v>косяк ш</v>
          </cell>
        </row>
        <row r="42">
          <cell r="A42" t="str">
            <v xml:space="preserve"> 219  Колбаса Докторская Особая ТМ Особый рецепт, ВЕС  ПОКОМ</v>
          </cell>
          <cell r="B42" t="str">
            <v>кг</v>
          </cell>
          <cell r="C42">
            <v>5584.9650000000001</v>
          </cell>
          <cell r="D42">
            <v>29010.172999999999</v>
          </cell>
          <cell r="E42">
            <v>13872.844999999999</v>
          </cell>
          <cell r="F42">
            <v>189.809</v>
          </cell>
          <cell r="G42">
            <v>0</v>
          </cell>
          <cell r="H42">
            <v>1</v>
          </cell>
          <cell r="I42" t="e">
            <v>#N/A</v>
          </cell>
          <cell r="J42">
            <v>13680.611000000001</v>
          </cell>
          <cell r="K42">
            <v>192.23399999999856</v>
          </cell>
          <cell r="L42">
            <v>1600</v>
          </cell>
          <cell r="M42">
            <v>3000</v>
          </cell>
          <cell r="N42">
            <v>2200</v>
          </cell>
          <cell r="O42">
            <v>3100</v>
          </cell>
          <cell r="P42">
            <v>0</v>
          </cell>
          <cell r="V42">
            <v>1955.6</v>
          </cell>
          <cell r="W42">
            <v>1500</v>
          </cell>
          <cell r="X42">
            <v>5.9264721824504001</v>
          </cell>
          <cell r="Y42">
            <v>9.7059214563305379E-2</v>
          </cell>
          <cell r="AB42">
            <v>4094.8449999999998</v>
          </cell>
          <cell r="AC42">
            <v>0</v>
          </cell>
          <cell r="AD42">
            <v>2332.8027999999999</v>
          </cell>
          <cell r="AE42">
            <v>2007.4759999999999</v>
          </cell>
          <cell r="AF42">
            <v>1602.124</v>
          </cell>
          <cell r="AG42" t="str">
            <v>оконч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B43" t="str">
            <v>кг</v>
          </cell>
          <cell r="C43">
            <v>201.24</v>
          </cell>
          <cell r="D43">
            <v>1609.317</v>
          </cell>
          <cell r="E43">
            <v>518.923</v>
          </cell>
          <cell r="F43">
            <v>1.6519999999999999</v>
          </cell>
          <cell r="G43" t="str">
            <v>н</v>
          </cell>
          <cell r="H43">
            <v>1</v>
          </cell>
          <cell r="I43" t="e">
            <v>#N/A</v>
          </cell>
          <cell r="J43">
            <v>541.01400000000001</v>
          </cell>
          <cell r="K43">
            <v>-22.091000000000008</v>
          </cell>
          <cell r="L43">
            <v>70</v>
          </cell>
          <cell r="M43">
            <v>150</v>
          </cell>
          <cell r="N43">
            <v>150</v>
          </cell>
          <cell r="O43">
            <v>0</v>
          </cell>
          <cell r="P43">
            <v>100</v>
          </cell>
          <cell r="V43">
            <v>80.082599999999999</v>
          </cell>
          <cell r="W43">
            <v>50</v>
          </cell>
          <cell r="X43">
            <v>6.5139243730847909</v>
          </cell>
          <cell r="Y43">
            <v>2.0628700866355487E-2</v>
          </cell>
          <cell r="AB43">
            <v>118.51</v>
          </cell>
          <cell r="AC43">
            <v>0</v>
          </cell>
          <cell r="AD43">
            <v>68.263800000000003</v>
          </cell>
          <cell r="AE43">
            <v>81.454800000000006</v>
          </cell>
          <cell r="AF43">
            <v>12.055999999999999</v>
          </cell>
          <cell r="AG43">
            <v>0</v>
          </cell>
        </row>
        <row r="44">
          <cell r="A44" t="str">
            <v xml:space="preserve"> 225  Колбаса Дугушка со шпиком, ВЕС, ТМ Стародворье   ПОКОМ</v>
          </cell>
          <cell r="B44" t="str">
            <v>кг</v>
          </cell>
          <cell r="C44">
            <v>24.655000000000001</v>
          </cell>
          <cell r="D44">
            <v>177.78299999999999</v>
          </cell>
          <cell r="E44">
            <v>104.3</v>
          </cell>
          <cell r="F44">
            <v>0.42399999999999999</v>
          </cell>
          <cell r="G44">
            <v>0</v>
          </cell>
          <cell r="H44">
            <v>1</v>
          </cell>
          <cell r="I44" t="e">
            <v>#N/A</v>
          </cell>
          <cell r="J44">
            <v>118.66200000000001</v>
          </cell>
          <cell r="K44">
            <v>-14.362000000000009</v>
          </cell>
          <cell r="L44">
            <v>0</v>
          </cell>
          <cell r="M44">
            <v>0</v>
          </cell>
          <cell r="N44">
            <v>10</v>
          </cell>
          <cell r="O44">
            <v>0</v>
          </cell>
          <cell r="P44">
            <v>100</v>
          </cell>
          <cell r="V44">
            <v>20.86</v>
          </cell>
          <cell r="W44">
            <v>50</v>
          </cell>
          <cell r="X44">
            <v>7.6905081495685526</v>
          </cell>
          <cell r="Y44">
            <v>2.0325982742090125E-2</v>
          </cell>
          <cell r="AB44">
            <v>0</v>
          </cell>
          <cell r="AC44">
            <v>0</v>
          </cell>
          <cell r="AD44">
            <v>14.6934</v>
          </cell>
          <cell r="AE44">
            <v>8.7970000000000006</v>
          </cell>
          <cell r="AF44">
            <v>3.5649999999999999</v>
          </cell>
          <cell r="AG44">
            <v>0</v>
          </cell>
        </row>
        <row r="45">
          <cell r="A45" t="str">
            <v xml:space="preserve"> 229  Колбаса Молочная Дугушка, в/у, ВЕС, ТМ Стародворье   ПОКОМ</v>
          </cell>
          <cell r="B45" t="str">
            <v>кг</v>
          </cell>
          <cell r="C45">
            <v>169.34399999999999</v>
          </cell>
          <cell r="D45">
            <v>1622.462</v>
          </cell>
          <cell r="E45">
            <v>647.60699999999997</v>
          </cell>
          <cell r="F45">
            <v>27.815000000000001</v>
          </cell>
          <cell r="G45">
            <v>0</v>
          </cell>
          <cell r="H45">
            <v>1</v>
          </cell>
          <cell r="I45" t="e">
            <v>#N/A</v>
          </cell>
          <cell r="J45">
            <v>900.50099999999998</v>
          </cell>
          <cell r="K45">
            <v>-252.89400000000001</v>
          </cell>
          <cell r="L45">
            <v>100</v>
          </cell>
          <cell r="M45">
            <v>150</v>
          </cell>
          <cell r="N45">
            <v>150</v>
          </cell>
          <cell r="O45">
            <v>0</v>
          </cell>
          <cell r="P45">
            <v>100</v>
          </cell>
          <cell r="V45">
            <v>91.487200000000001</v>
          </cell>
          <cell r="W45">
            <v>200</v>
          </cell>
          <cell r="X45">
            <v>7.9553751781670012</v>
          </cell>
          <cell r="Y45">
            <v>0.30403160223506676</v>
          </cell>
          <cell r="AB45">
            <v>190.17099999999999</v>
          </cell>
          <cell r="AC45">
            <v>0</v>
          </cell>
          <cell r="AD45">
            <v>101.3884</v>
          </cell>
          <cell r="AE45">
            <v>102.0744</v>
          </cell>
          <cell r="AF45">
            <v>130.08600000000001</v>
          </cell>
          <cell r="AG45">
            <v>0</v>
          </cell>
        </row>
        <row r="46">
          <cell r="A46" t="str">
            <v xml:space="preserve"> 230  Колбаса Молочная Особая ТМ Особый рецепт, п/а, ВЕС. ПОКОМ</v>
          </cell>
          <cell r="B46" t="str">
            <v>кг</v>
          </cell>
          <cell r="C46">
            <v>3073.9250000000002</v>
          </cell>
          <cell r="D46">
            <v>9927.44</v>
          </cell>
          <cell r="E46">
            <v>8019.6</v>
          </cell>
          <cell r="F46">
            <v>250.739</v>
          </cell>
          <cell r="G46">
            <v>0</v>
          </cell>
          <cell r="H46">
            <v>1</v>
          </cell>
          <cell r="I46" t="e">
            <v>#N/A</v>
          </cell>
          <cell r="J46">
            <v>7851.0739999999996</v>
          </cell>
          <cell r="K46">
            <v>168.52600000000075</v>
          </cell>
          <cell r="L46">
            <v>1300</v>
          </cell>
          <cell r="M46">
            <v>1600</v>
          </cell>
          <cell r="N46">
            <v>1600</v>
          </cell>
          <cell r="O46">
            <v>2600</v>
          </cell>
          <cell r="P46">
            <v>1100</v>
          </cell>
          <cell r="V46">
            <v>1421.3790000000001</v>
          </cell>
          <cell r="W46">
            <v>200</v>
          </cell>
          <cell r="X46">
            <v>6.0861592861580185</v>
          </cell>
          <cell r="Y46">
            <v>0.17640544851162146</v>
          </cell>
          <cell r="AB46">
            <v>912.70500000000004</v>
          </cell>
          <cell r="AC46">
            <v>0</v>
          </cell>
          <cell r="AD46">
            <v>729.55600000000004</v>
          </cell>
          <cell r="AE46">
            <v>1266.9574</v>
          </cell>
          <cell r="AF46">
            <v>696.41899999999998</v>
          </cell>
          <cell r="AG46" t="str">
            <v>аксент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B47" t="str">
            <v>кг</v>
          </cell>
          <cell r="C47">
            <v>1021.254</v>
          </cell>
          <cell r="D47">
            <v>23878.368999999999</v>
          </cell>
          <cell r="E47">
            <v>5955.32</v>
          </cell>
          <cell r="F47">
            <v>27.669</v>
          </cell>
          <cell r="G47">
            <v>0</v>
          </cell>
          <cell r="H47">
            <v>1</v>
          </cell>
          <cell r="I47" t="e">
            <v>#N/A</v>
          </cell>
          <cell r="J47">
            <v>6000.7219999999998</v>
          </cell>
          <cell r="K47">
            <v>-45.402000000000044</v>
          </cell>
          <cell r="L47">
            <v>500</v>
          </cell>
          <cell r="M47">
            <v>1500</v>
          </cell>
          <cell r="N47">
            <v>1100</v>
          </cell>
          <cell r="O47">
            <v>2400</v>
          </cell>
          <cell r="P47">
            <v>0</v>
          </cell>
          <cell r="V47">
            <v>1026.4659999999999</v>
          </cell>
          <cell r="W47">
            <v>900</v>
          </cell>
          <cell r="X47">
            <v>6.2619404831723608</v>
          </cell>
          <cell r="Y47">
            <v>2.6955593268554442E-2</v>
          </cell>
          <cell r="AB47">
            <v>822.99</v>
          </cell>
          <cell r="AC47">
            <v>0</v>
          </cell>
          <cell r="AD47">
            <v>1123.1312</v>
          </cell>
          <cell r="AE47">
            <v>957.02060000000006</v>
          </cell>
          <cell r="AF47">
            <v>713.35</v>
          </cell>
          <cell r="AG47" t="str">
            <v>оконч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B48" t="str">
            <v>кг</v>
          </cell>
          <cell r="C48">
            <v>187.822</v>
          </cell>
          <cell r="D48">
            <v>780.79399999999998</v>
          </cell>
          <cell r="E48">
            <v>226.976</v>
          </cell>
          <cell r="F48">
            <v>-1.4990000000000001</v>
          </cell>
          <cell r="G48">
            <v>0</v>
          </cell>
          <cell r="H48">
            <v>1</v>
          </cell>
          <cell r="I48" t="e">
            <v>#N/A</v>
          </cell>
          <cell r="J48">
            <v>468.65899999999999</v>
          </cell>
          <cell r="K48">
            <v>-241.68299999999999</v>
          </cell>
          <cell r="L48">
            <v>50</v>
          </cell>
          <cell r="M48">
            <v>150</v>
          </cell>
          <cell r="N48">
            <v>120</v>
          </cell>
          <cell r="O48">
            <v>0</v>
          </cell>
          <cell r="P48">
            <v>70</v>
          </cell>
          <cell r="V48">
            <v>27.564599999999995</v>
          </cell>
          <cell r="W48">
            <v>100</v>
          </cell>
          <cell r="X48">
            <v>17.722042039427382</v>
          </cell>
          <cell r="Y48">
            <v>-5.4381344187835134E-2</v>
          </cell>
          <cell r="AB48">
            <v>89.153000000000006</v>
          </cell>
          <cell r="AC48">
            <v>0</v>
          </cell>
          <cell r="AD48">
            <v>47.399799999999999</v>
          </cell>
          <cell r="AE48">
            <v>50.618200000000002</v>
          </cell>
          <cell r="AF48">
            <v>2.62</v>
          </cell>
          <cell r="AG48">
            <v>0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B49" t="str">
            <v>кг</v>
          </cell>
          <cell r="C49">
            <v>104.012</v>
          </cell>
          <cell r="D49">
            <v>1125.5219999999999</v>
          </cell>
          <cell r="E49">
            <v>405.18700000000001</v>
          </cell>
          <cell r="F49">
            <v>30.606999999999999</v>
          </cell>
          <cell r="G49">
            <v>0</v>
          </cell>
          <cell r="H49">
            <v>1</v>
          </cell>
          <cell r="I49" t="e">
            <v>#N/A</v>
          </cell>
          <cell r="J49">
            <v>540.79100000000005</v>
          </cell>
          <cell r="K49">
            <v>-135.60400000000004</v>
          </cell>
          <cell r="L49">
            <v>100</v>
          </cell>
          <cell r="M49">
            <v>120</v>
          </cell>
          <cell r="N49">
            <v>100</v>
          </cell>
          <cell r="O49">
            <v>0</v>
          </cell>
          <cell r="P49">
            <v>70</v>
          </cell>
          <cell r="V49">
            <v>67.332000000000008</v>
          </cell>
          <cell r="W49">
            <v>100</v>
          </cell>
          <cell r="X49">
            <v>7.731940236440324</v>
          </cell>
          <cell r="Y49">
            <v>0.45456840729519388</v>
          </cell>
          <cell r="AB49">
            <v>68.527000000000001</v>
          </cell>
          <cell r="AC49">
            <v>0</v>
          </cell>
          <cell r="AD49">
            <v>60.123400000000004</v>
          </cell>
          <cell r="AE49">
            <v>72.031800000000004</v>
          </cell>
          <cell r="AF49">
            <v>61.671999999999997</v>
          </cell>
          <cell r="AG49">
            <v>0</v>
          </cell>
        </row>
        <row r="50">
          <cell r="A50" t="str">
            <v xml:space="preserve"> 240  Колбаса Салями охотничья, ВЕС. ПОКОМ</v>
          </cell>
          <cell r="B50" t="str">
            <v>кг</v>
          </cell>
          <cell r="C50">
            <v>33.085999999999999</v>
          </cell>
          <cell r="D50">
            <v>39.073999999999998</v>
          </cell>
          <cell r="E50">
            <v>21.45</v>
          </cell>
          <cell r="F50">
            <v>4.4999999999999998E-2</v>
          </cell>
          <cell r="G50">
            <v>0</v>
          </cell>
          <cell r="H50">
            <v>1</v>
          </cell>
          <cell r="I50" t="e">
            <v>#N/A</v>
          </cell>
          <cell r="J50">
            <v>29.946000000000002</v>
          </cell>
          <cell r="K50">
            <v>-8.4960000000000022</v>
          </cell>
          <cell r="L50">
            <v>0</v>
          </cell>
          <cell r="M50">
            <v>50</v>
          </cell>
          <cell r="N50">
            <v>0</v>
          </cell>
          <cell r="O50">
            <v>0</v>
          </cell>
          <cell r="P50">
            <v>0</v>
          </cell>
          <cell r="V50">
            <v>2.5329999999999999</v>
          </cell>
          <cell r="X50">
            <v>19.757204895380973</v>
          </cell>
          <cell r="Y50">
            <v>1.7765495459928938E-2</v>
          </cell>
          <cell r="AB50">
            <v>8.7850000000000001</v>
          </cell>
          <cell r="AC50">
            <v>0</v>
          </cell>
          <cell r="AD50">
            <v>4.1360000000000001</v>
          </cell>
          <cell r="AE50">
            <v>3.633</v>
          </cell>
          <cell r="AF50">
            <v>3.2240000000000002</v>
          </cell>
          <cell r="AG50" t="e">
            <v>#N/A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B51" t="str">
            <v>кг</v>
          </cell>
          <cell r="C51">
            <v>202.74799999999999</v>
          </cell>
          <cell r="D51">
            <v>623.93899999999996</v>
          </cell>
          <cell r="E51">
            <v>606.51099999999997</v>
          </cell>
          <cell r="F51">
            <v>206.023</v>
          </cell>
          <cell r="G51">
            <v>0</v>
          </cell>
          <cell r="H51">
            <v>1</v>
          </cell>
          <cell r="I51" t="e">
            <v>#N/A</v>
          </cell>
          <cell r="J51">
            <v>987.59400000000005</v>
          </cell>
          <cell r="K51">
            <v>-381.08300000000008</v>
          </cell>
          <cell r="L51">
            <v>100</v>
          </cell>
          <cell r="M51">
            <v>150</v>
          </cell>
          <cell r="N51">
            <v>150</v>
          </cell>
          <cell r="O51">
            <v>0</v>
          </cell>
          <cell r="P51">
            <v>250</v>
          </cell>
          <cell r="V51">
            <v>101.24359999999999</v>
          </cell>
          <cell r="W51">
            <v>150</v>
          </cell>
          <cell r="X51">
            <v>9.9366577245376515</v>
          </cell>
          <cell r="Y51">
            <v>2.034923689003552</v>
          </cell>
          <cell r="AB51">
            <v>100.29300000000001</v>
          </cell>
          <cell r="AC51">
            <v>0</v>
          </cell>
          <cell r="AD51">
            <v>108.39919999999999</v>
          </cell>
          <cell r="AE51">
            <v>106.0116</v>
          </cell>
          <cell r="AF51">
            <v>5.3840000000000003</v>
          </cell>
          <cell r="AG51">
            <v>0</v>
          </cell>
        </row>
        <row r="52">
          <cell r="A52" t="str">
            <v xml:space="preserve"> 243  Колбаса Сервелат Зернистый, ВЕС.  ПОКОМ</v>
          </cell>
          <cell r="B52" t="str">
            <v>кг</v>
          </cell>
          <cell r="C52">
            <v>15.051</v>
          </cell>
          <cell r="D52">
            <v>173.58799999999999</v>
          </cell>
          <cell r="E52">
            <v>162.40600000000001</v>
          </cell>
          <cell r="F52">
            <v>16.53</v>
          </cell>
          <cell r="G52" t="str">
            <v>н</v>
          </cell>
          <cell r="H52">
            <v>1</v>
          </cell>
          <cell r="I52" t="e">
            <v>#N/A</v>
          </cell>
          <cell r="J52">
            <v>196.06800000000001</v>
          </cell>
          <cell r="K52">
            <v>-33.662000000000006</v>
          </cell>
          <cell r="L52">
            <v>0</v>
          </cell>
          <cell r="M52">
            <v>20</v>
          </cell>
          <cell r="N52">
            <v>0</v>
          </cell>
          <cell r="O52">
            <v>0</v>
          </cell>
          <cell r="P52">
            <v>0</v>
          </cell>
          <cell r="V52">
            <v>3.3475999999999999</v>
          </cell>
          <cell r="X52">
            <v>10.912295375791613</v>
          </cell>
          <cell r="Y52">
            <v>4.9378659338033222</v>
          </cell>
          <cell r="AB52">
            <v>145.66800000000001</v>
          </cell>
          <cell r="AC52">
            <v>0</v>
          </cell>
          <cell r="AD52">
            <v>5.6554000000000002</v>
          </cell>
          <cell r="AE52">
            <v>6.1592000000000002</v>
          </cell>
          <cell r="AF52">
            <v>3.4740000000000002</v>
          </cell>
          <cell r="AG52" t="str">
            <v>???</v>
          </cell>
        </row>
        <row r="53">
          <cell r="A53" t="str">
            <v xml:space="preserve"> 247  Сардельки Нежные, ВЕС.  ПОКОМ</v>
          </cell>
          <cell r="B53" t="str">
            <v>кг</v>
          </cell>
          <cell r="C53">
            <v>39.220999999999997</v>
          </cell>
          <cell r="D53">
            <v>471.80900000000003</v>
          </cell>
          <cell r="E53">
            <v>318.90800000000002</v>
          </cell>
          <cell r="F53">
            <v>20.927</v>
          </cell>
          <cell r="G53">
            <v>0</v>
          </cell>
          <cell r="H53">
            <v>1</v>
          </cell>
          <cell r="I53" t="e">
            <v>#N/A</v>
          </cell>
          <cell r="J53">
            <v>347.57</v>
          </cell>
          <cell r="K53">
            <v>-28.661999999999978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120</v>
          </cell>
          <cell r="V53">
            <v>43.082800000000006</v>
          </cell>
          <cell r="W53">
            <v>100</v>
          </cell>
          <cell r="X53">
            <v>5.5921852804367393</v>
          </cell>
          <cell r="Y53">
            <v>0.4857390884529324</v>
          </cell>
          <cell r="AB53">
            <v>103.494</v>
          </cell>
          <cell r="AC53">
            <v>0</v>
          </cell>
          <cell r="AD53">
            <v>35.363600000000005</v>
          </cell>
          <cell r="AE53">
            <v>23.0886</v>
          </cell>
          <cell r="AF53">
            <v>42.878999999999998</v>
          </cell>
          <cell r="AG53">
            <v>0</v>
          </cell>
        </row>
        <row r="54">
          <cell r="A54" t="str">
            <v xml:space="preserve"> 248  Сардельки Сочные ТМ Особый рецепт,   ПОКОМ</v>
          </cell>
          <cell r="B54" t="str">
            <v>кг</v>
          </cell>
          <cell r="C54">
            <v>104.681</v>
          </cell>
          <cell r="D54">
            <v>584.68399999999997</v>
          </cell>
          <cell r="E54">
            <v>272.70299999999997</v>
          </cell>
          <cell r="F54">
            <v>-2.7320000000000002</v>
          </cell>
          <cell r="G54" t="str">
            <v>н</v>
          </cell>
          <cell r="H54">
            <v>1</v>
          </cell>
          <cell r="I54" t="e">
            <v>#N/A</v>
          </cell>
          <cell r="J54">
            <v>325.13400000000001</v>
          </cell>
          <cell r="K54">
            <v>-52.43100000000004</v>
          </cell>
          <cell r="L54">
            <v>70</v>
          </cell>
          <cell r="M54">
            <v>100</v>
          </cell>
          <cell r="N54">
            <v>70</v>
          </cell>
          <cell r="O54">
            <v>0</v>
          </cell>
          <cell r="P54">
            <v>50</v>
          </cell>
          <cell r="V54">
            <v>46.718999999999994</v>
          </cell>
          <cell r="W54">
            <v>50</v>
          </cell>
          <cell r="X54">
            <v>7.2190757507652146</v>
          </cell>
          <cell r="Y54">
            <v>-5.847727905134957E-2</v>
          </cell>
          <cell r="AB54">
            <v>39.107999999999997</v>
          </cell>
          <cell r="AC54">
            <v>0</v>
          </cell>
          <cell r="AD54">
            <v>41.026600000000002</v>
          </cell>
          <cell r="AE54">
            <v>50.05</v>
          </cell>
          <cell r="AF54">
            <v>27.949000000000002</v>
          </cell>
          <cell r="AG54">
            <v>0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B55" t="str">
            <v>кг</v>
          </cell>
          <cell r="C55">
            <v>120.288</v>
          </cell>
          <cell r="D55">
            <v>4003.6579999999999</v>
          </cell>
          <cell r="E55">
            <v>1977.4639999999999</v>
          </cell>
          <cell r="F55">
            <v>23.010999999999999</v>
          </cell>
          <cell r="G55">
            <v>0</v>
          </cell>
          <cell r="H55">
            <v>1</v>
          </cell>
          <cell r="I55" t="e">
            <v>#N/A</v>
          </cell>
          <cell r="J55">
            <v>2025.48</v>
          </cell>
          <cell r="K55">
            <v>-48.016000000000076</v>
          </cell>
          <cell r="L55">
            <v>400</v>
          </cell>
          <cell r="M55">
            <v>350</v>
          </cell>
          <cell r="N55">
            <v>350</v>
          </cell>
          <cell r="O55">
            <v>0</v>
          </cell>
          <cell r="P55">
            <v>600</v>
          </cell>
          <cell r="V55">
            <v>328.67419999999998</v>
          </cell>
          <cell r="W55">
            <v>400</v>
          </cell>
          <cell r="X55">
            <v>6.4593174639201987</v>
          </cell>
          <cell r="Y55">
            <v>7.0011579856283215E-2</v>
          </cell>
          <cell r="AB55">
            <v>334.09300000000002</v>
          </cell>
          <cell r="AC55">
            <v>0</v>
          </cell>
          <cell r="AD55">
            <v>277.18680000000001</v>
          </cell>
          <cell r="AE55">
            <v>303.23220000000003</v>
          </cell>
          <cell r="AF55">
            <v>179.22300000000001</v>
          </cell>
          <cell r="AG55" t="str">
            <v>аксент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B56" t="str">
            <v>кг</v>
          </cell>
          <cell r="C56">
            <v>18.745000000000001</v>
          </cell>
          <cell r="D56">
            <v>173.00200000000001</v>
          </cell>
          <cell r="E56">
            <v>78.769000000000005</v>
          </cell>
          <cell r="F56">
            <v>12.67</v>
          </cell>
          <cell r="G56">
            <v>0</v>
          </cell>
          <cell r="H56">
            <v>1</v>
          </cell>
          <cell r="I56" t="e">
            <v>#N/A</v>
          </cell>
          <cell r="J56">
            <v>100.907</v>
          </cell>
          <cell r="K56">
            <v>-22.137999999999991</v>
          </cell>
          <cell r="L56">
            <v>20</v>
          </cell>
          <cell r="M56">
            <v>20</v>
          </cell>
          <cell r="N56">
            <v>0</v>
          </cell>
          <cell r="O56">
            <v>0</v>
          </cell>
          <cell r="P56">
            <v>30</v>
          </cell>
          <cell r="V56">
            <v>15.753800000000002</v>
          </cell>
          <cell r="W56">
            <v>40</v>
          </cell>
          <cell r="X56">
            <v>7.7866927344513694</v>
          </cell>
          <cell r="Y56">
            <v>0.80425040307735263</v>
          </cell>
          <cell r="AB56">
            <v>0</v>
          </cell>
          <cell r="AC56">
            <v>0</v>
          </cell>
          <cell r="AD56">
            <v>14.494</v>
          </cell>
          <cell r="AE56">
            <v>12.130599999999999</v>
          </cell>
          <cell r="AF56">
            <v>16.361000000000001</v>
          </cell>
          <cell r="AG56">
            <v>0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B57" t="str">
            <v>кг</v>
          </cell>
          <cell r="C57">
            <v>201.446</v>
          </cell>
          <cell r="D57">
            <v>1277.146</v>
          </cell>
          <cell r="E57">
            <v>561.60900000000004</v>
          </cell>
          <cell r="F57">
            <v>292.88600000000002</v>
          </cell>
          <cell r="G57" t="str">
            <v>н</v>
          </cell>
          <cell r="H57">
            <v>1</v>
          </cell>
          <cell r="I57" t="e">
            <v>#N/A</v>
          </cell>
          <cell r="J57">
            <v>585.53700000000003</v>
          </cell>
          <cell r="K57">
            <v>-23.927999999999997</v>
          </cell>
          <cell r="L57">
            <v>0</v>
          </cell>
          <cell r="M57">
            <v>0</v>
          </cell>
          <cell r="N57">
            <v>50</v>
          </cell>
          <cell r="O57">
            <v>0</v>
          </cell>
          <cell r="P57">
            <v>0</v>
          </cell>
          <cell r="V57">
            <v>52.48660000000001</v>
          </cell>
          <cell r="W57">
            <v>50</v>
          </cell>
          <cell r="X57">
            <v>7.4854534300183273</v>
          </cell>
          <cell r="Y57">
            <v>5.5802052333357457</v>
          </cell>
          <cell r="AB57">
            <v>299.17599999999999</v>
          </cell>
          <cell r="AC57">
            <v>0</v>
          </cell>
          <cell r="AD57">
            <v>92.161000000000001</v>
          </cell>
          <cell r="AE57">
            <v>39.024799999999999</v>
          </cell>
          <cell r="AF57">
            <v>47.353999999999999</v>
          </cell>
          <cell r="AG57" t="str">
            <v>ферат</v>
          </cell>
        </row>
        <row r="58">
          <cell r="A58" t="str">
            <v xml:space="preserve"> 263  Шпикачки Стародворские, ВЕС.  ПОКОМ</v>
          </cell>
          <cell r="B58" t="str">
            <v>кг</v>
          </cell>
          <cell r="C58">
            <v>35.677</v>
          </cell>
          <cell r="D58">
            <v>278.04199999999997</v>
          </cell>
          <cell r="E58">
            <v>204.14</v>
          </cell>
          <cell r="F58">
            <v>17.888999999999999</v>
          </cell>
          <cell r="G58">
            <v>0</v>
          </cell>
          <cell r="H58">
            <v>1</v>
          </cell>
          <cell r="I58" t="e">
            <v>#N/A</v>
          </cell>
          <cell r="J58">
            <v>221.39099999999999</v>
          </cell>
          <cell r="K58">
            <v>-17.251000000000005</v>
          </cell>
          <cell r="L58">
            <v>30</v>
          </cell>
          <cell r="M58">
            <v>0</v>
          </cell>
          <cell r="N58">
            <v>30</v>
          </cell>
          <cell r="O58">
            <v>0</v>
          </cell>
          <cell r="P58">
            <v>60</v>
          </cell>
          <cell r="V58">
            <v>26.701000000000001</v>
          </cell>
          <cell r="W58">
            <v>20</v>
          </cell>
          <cell r="X58">
            <v>5.9132242238118424</v>
          </cell>
          <cell r="Y58">
            <v>0.66997490730684239</v>
          </cell>
          <cell r="AB58">
            <v>70.635000000000005</v>
          </cell>
          <cell r="AC58">
            <v>0</v>
          </cell>
          <cell r="AD58">
            <v>22.7134</v>
          </cell>
          <cell r="AE58">
            <v>22.239599999999999</v>
          </cell>
          <cell r="AF58">
            <v>18.670000000000002</v>
          </cell>
          <cell r="AG58">
            <v>0</v>
          </cell>
        </row>
        <row r="59">
          <cell r="A59" t="str">
            <v xml:space="preserve"> 265  Колбаса Балыкбургская, ВЕС, ТМ Баварушка  ПОКОМ</v>
          </cell>
          <cell r="B59" t="str">
            <v>кг</v>
          </cell>
          <cell r="C59">
            <v>46.445999999999998</v>
          </cell>
          <cell r="D59">
            <v>197.88399999999999</v>
          </cell>
          <cell r="E59">
            <v>146.44399999999999</v>
          </cell>
          <cell r="F59">
            <v>12.708</v>
          </cell>
          <cell r="G59" t="str">
            <v>н</v>
          </cell>
          <cell r="H59">
            <v>1</v>
          </cell>
          <cell r="I59" t="e">
            <v>#N/A</v>
          </cell>
          <cell r="J59">
            <v>595.10799999999995</v>
          </cell>
          <cell r="K59">
            <v>-448.66399999999999</v>
          </cell>
          <cell r="L59">
            <v>80</v>
          </cell>
          <cell r="M59">
            <v>250</v>
          </cell>
          <cell r="N59">
            <v>100</v>
          </cell>
          <cell r="O59">
            <v>0</v>
          </cell>
          <cell r="P59">
            <v>150</v>
          </cell>
          <cell r="V59">
            <v>29.288799999999998</v>
          </cell>
          <cell r="W59">
            <v>150</v>
          </cell>
          <cell r="X59">
            <v>25.358089098904703</v>
          </cell>
          <cell r="Y59">
            <v>0.4338859905492885</v>
          </cell>
          <cell r="AB59">
            <v>0</v>
          </cell>
          <cell r="AC59">
            <v>0</v>
          </cell>
          <cell r="AD59">
            <v>62.005600000000001</v>
          </cell>
          <cell r="AE59">
            <v>90.375799999999998</v>
          </cell>
          <cell r="AF59">
            <v>0</v>
          </cell>
          <cell r="AG59">
            <v>0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B60" t="str">
            <v>кг</v>
          </cell>
          <cell r="C60">
            <v>9.4079999999999995</v>
          </cell>
          <cell r="D60">
            <v>623.02599999999995</v>
          </cell>
          <cell r="E60">
            <v>595.11699999999996</v>
          </cell>
          <cell r="F60">
            <v>23.77</v>
          </cell>
          <cell r="G60" t="str">
            <v>н</v>
          </cell>
          <cell r="H60">
            <v>1</v>
          </cell>
          <cell r="I60" t="e">
            <v>#N/A</v>
          </cell>
          <cell r="J60">
            <v>698.80100000000004</v>
          </cell>
          <cell r="K60">
            <v>-103.68400000000008</v>
          </cell>
          <cell r="L60">
            <v>80</v>
          </cell>
          <cell r="M60">
            <v>50</v>
          </cell>
          <cell r="N60">
            <v>80</v>
          </cell>
          <cell r="O60">
            <v>0</v>
          </cell>
          <cell r="P60">
            <v>300</v>
          </cell>
          <cell r="V60">
            <v>88.183999999999997</v>
          </cell>
          <cell r="W60">
            <v>120</v>
          </cell>
          <cell r="X60">
            <v>7.4137031661072301</v>
          </cell>
          <cell r="Y60">
            <v>0.26955003175179171</v>
          </cell>
          <cell r="AB60">
            <v>154.197</v>
          </cell>
          <cell r="AC60">
            <v>0</v>
          </cell>
          <cell r="AD60">
            <v>74.705999999999989</v>
          </cell>
          <cell r="AE60">
            <v>74.1434</v>
          </cell>
          <cell r="AF60">
            <v>51.305</v>
          </cell>
          <cell r="AG60">
            <v>0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B61" t="str">
            <v>кг</v>
          </cell>
          <cell r="C61">
            <v>162.77799999999999</v>
          </cell>
          <cell r="D61">
            <v>1763.1210000000001</v>
          </cell>
          <cell r="E61">
            <v>584.98699999999997</v>
          </cell>
          <cell r="F61">
            <v>22.826000000000001</v>
          </cell>
          <cell r="G61" t="str">
            <v>н</v>
          </cell>
          <cell r="H61">
            <v>1</v>
          </cell>
          <cell r="I61" t="e">
            <v>#N/A</v>
          </cell>
          <cell r="J61">
            <v>735.14599999999996</v>
          </cell>
          <cell r="K61">
            <v>-150.15899999999999</v>
          </cell>
          <cell r="L61">
            <v>80</v>
          </cell>
          <cell r="M61">
            <v>120</v>
          </cell>
          <cell r="N61">
            <v>80</v>
          </cell>
          <cell r="O61">
            <v>0</v>
          </cell>
          <cell r="P61">
            <v>200</v>
          </cell>
          <cell r="V61">
            <v>87.736399999999989</v>
          </cell>
          <cell r="W61">
            <v>150</v>
          </cell>
          <cell r="X61">
            <v>7.4407657483097109</v>
          </cell>
          <cell r="Y61">
            <v>0.26016567809939778</v>
          </cell>
          <cell r="AB61">
            <v>146.30500000000001</v>
          </cell>
          <cell r="AC61">
            <v>0</v>
          </cell>
          <cell r="AD61">
            <v>81.018799999999999</v>
          </cell>
          <cell r="AE61">
            <v>86.628999999999991</v>
          </cell>
          <cell r="AF61">
            <v>68.287000000000006</v>
          </cell>
          <cell r="AG61">
            <v>0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B62" t="str">
            <v>шт</v>
          </cell>
          <cell r="C62">
            <v>220</v>
          </cell>
          <cell r="D62">
            <v>4980</v>
          </cell>
          <cell r="E62">
            <v>1832</v>
          </cell>
          <cell r="F62">
            <v>26</v>
          </cell>
          <cell r="G62">
            <v>0</v>
          </cell>
          <cell r="H62">
            <v>0.35</v>
          </cell>
          <cell r="I62" t="e">
            <v>#N/A</v>
          </cell>
          <cell r="J62">
            <v>2526</v>
          </cell>
          <cell r="K62">
            <v>-694</v>
          </cell>
          <cell r="L62">
            <v>400</v>
          </cell>
          <cell r="M62">
            <v>400</v>
          </cell>
          <cell r="N62">
            <v>400</v>
          </cell>
          <cell r="O62">
            <v>0</v>
          </cell>
          <cell r="P62">
            <v>900</v>
          </cell>
          <cell r="V62">
            <v>325.60000000000002</v>
          </cell>
          <cell r="W62">
            <v>400</v>
          </cell>
          <cell r="X62">
            <v>7.7579852579852577</v>
          </cell>
          <cell r="Y62">
            <v>7.9852579852579847E-2</v>
          </cell>
          <cell r="AB62">
            <v>204</v>
          </cell>
          <cell r="AC62">
            <v>0</v>
          </cell>
          <cell r="AD62">
            <v>304</v>
          </cell>
          <cell r="AE62">
            <v>302.60000000000002</v>
          </cell>
          <cell r="AF62">
            <v>48</v>
          </cell>
          <cell r="AG62">
            <v>0</v>
          </cell>
        </row>
        <row r="63">
          <cell r="A63" t="str">
            <v xml:space="preserve"> 273  Сосиски Сочинки с сочной грудинкой, МГС 0.4кг,   ПОКОМ</v>
          </cell>
          <cell r="B63" t="str">
            <v>шт</v>
          </cell>
          <cell r="C63">
            <v>323</v>
          </cell>
          <cell r="D63">
            <v>35884</v>
          </cell>
          <cell r="E63">
            <v>6400</v>
          </cell>
          <cell r="F63">
            <v>124</v>
          </cell>
          <cell r="G63">
            <v>0</v>
          </cell>
          <cell r="H63">
            <v>0.4</v>
          </cell>
          <cell r="I63" t="e">
            <v>#N/A</v>
          </cell>
          <cell r="J63">
            <v>6604</v>
          </cell>
          <cell r="K63">
            <v>-204</v>
          </cell>
          <cell r="L63">
            <v>1500</v>
          </cell>
          <cell r="M63">
            <v>1400</v>
          </cell>
          <cell r="N63">
            <v>1500</v>
          </cell>
          <cell r="O63">
            <v>0</v>
          </cell>
          <cell r="P63">
            <v>1800</v>
          </cell>
          <cell r="V63">
            <v>1160</v>
          </cell>
          <cell r="W63">
            <v>1200</v>
          </cell>
          <cell r="X63">
            <v>6.4862068965517246</v>
          </cell>
          <cell r="Y63">
            <v>0.10689655172413794</v>
          </cell>
          <cell r="AB63">
            <v>600</v>
          </cell>
          <cell r="AC63">
            <v>0</v>
          </cell>
          <cell r="AD63">
            <v>1031.8</v>
          </cell>
          <cell r="AE63">
            <v>1189.4000000000001</v>
          </cell>
          <cell r="AF63">
            <v>809</v>
          </cell>
          <cell r="AG63">
            <v>0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B64" t="str">
            <v>шт</v>
          </cell>
          <cell r="C64">
            <v>82</v>
          </cell>
          <cell r="D64">
            <v>15857</v>
          </cell>
          <cell r="E64">
            <v>3156</v>
          </cell>
          <cell r="F64">
            <v>534</v>
          </cell>
          <cell r="G64">
            <v>0</v>
          </cell>
          <cell r="H64">
            <v>0.45</v>
          </cell>
          <cell r="I64" t="e">
            <v>#N/A</v>
          </cell>
          <cell r="J64">
            <v>3557</v>
          </cell>
          <cell r="K64">
            <v>-401</v>
          </cell>
          <cell r="L64">
            <v>1000</v>
          </cell>
          <cell r="M64">
            <v>500</v>
          </cell>
          <cell r="N64">
            <v>500</v>
          </cell>
          <cell r="O64">
            <v>0</v>
          </cell>
          <cell r="P64">
            <v>800</v>
          </cell>
          <cell r="V64">
            <v>587.20000000000005</v>
          </cell>
          <cell r="W64">
            <v>600</v>
          </cell>
          <cell r="X64">
            <v>6.6995912806539506</v>
          </cell>
          <cell r="Y64">
            <v>0.90940054495912803</v>
          </cell>
          <cell r="AB64">
            <v>220</v>
          </cell>
          <cell r="AC64">
            <v>0</v>
          </cell>
          <cell r="AD64">
            <v>547</v>
          </cell>
          <cell r="AE64">
            <v>610.4</v>
          </cell>
          <cell r="AF64">
            <v>434</v>
          </cell>
          <cell r="AG64" t="str">
            <v>продсент</v>
          </cell>
        </row>
        <row r="65">
          <cell r="A65" t="str">
            <v xml:space="preserve"> 283  Сосиски Сочинки, ВЕС, ТМ Стародворье ПОКОМ</v>
          </cell>
          <cell r="B65" t="str">
            <v>кг</v>
          </cell>
          <cell r="C65">
            <v>109.50700000000001</v>
          </cell>
          <cell r="D65">
            <v>1294.452</v>
          </cell>
          <cell r="E65">
            <v>1025</v>
          </cell>
          <cell r="F65">
            <v>293</v>
          </cell>
          <cell r="G65">
            <v>0</v>
          </cell>
          <cell r="H65">
            <v>1</v>
          </cell>
          <cell r="I65" t="e">
            <v>#N/A</v>
          </cell>
          <cell r="J65">
            <v>615.98599999999999</v>
          </cell>
          <cell r="K65">
            <v>409.01400000000001</v>
          </cell>
          <cell r="L65">
            <v>200</v>
          </cell>
          <cell r="M65">
            <v>150</v>
          </cell>
          <cell r="N65">
            <v>150</v>
          </cell>
          <cell r="O65">
            <v>0</v>
          </cell>
          <cell r="P65">
            <v>300</v>
          </cell>
          <cell r="V65">
            <v>176.57660000000001</v>
          </cell>
          <cell r="W65">
            <v>220</v>
          </cell>
          <cell r="X65">
            <v>7.4358663605483395</v>
          </cell>
          <cell r="Y65">
            <v>1.6593365145778092</v>
          </cell>
          <cell r="AB65">
            <v>142.11699999999999</v>
          </cell>
          <cell r="AC65">
            <v>0</v>
          </cell>
          <cell r="AD65">
            <v>96.6</v>
          </cell>
          <cell r="AE65">
            <v>100.6</v>
          </cell>
          <cell r="AF65">
            <v>60.996000000000002</v>
          </cell>
          <cell r="AG65">
            <v>0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B66" t="str">
            <v>шт</v>
          </cell>
          <cell r="C66">
            <v>216</v>
          </cell>
          <cell r="D66">
            <v>445</v>
          </cell>
          <cell r="E66">
            <v>185</v>
          </cell>
          <cell r="F66">
            <v>4</v>
          </cell>
          <cell r="G66">
            <v>0</v>
          </cell>
          <cell r="H66">
            <v>0.1</v>
          </cell>
          <cell r="I66" t="e">
            <v>#N/A</v>
          </cell>
          <cell r="J66">
            <v>435</v>
          </cell>
          <cell r="K66">
            <v>-250</v>
          </cell>
          <cell r="L66">
            <v>300</v>
          </cell>
          <cell r="M66">
            <v>500</v>
          </cell>
          <cell r="N66">
            <v>0</v>
          </cell>
          <cell r="O66">
            <v>0</v>
          </cell>
          <cell r="P66">
            <v>0</v>
          </cell>
          <cell r="V66">
            <v>37</v>
          </cell>
          <cell r="X66">
            <v>21.72972972972973</v>
          </cell>
          <cell r="Y66">
            <v>0.10810810810810811</v>
          </cell>
          <cell r="AB66">
            <v>0</v>
          </cell>
          <cell r="AC66">
            <v>0</v>
          </cell>
          <cell r="AD66">
            <v>26.8</v>
          </cell>
          <cell r="AE66">
            <v>83</v>
          </cell>
          <cell r="AF66">
            <v>11</v>
          </cell>
          <cell r="AG66" t="e">
            <v>#N/A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B67" t="str">
            <v>шт</v>
          </cell>
          <cell r="C67">
            <v>304</v>
          </cell>
          <cell r="D67">
            <v>2159</v>
          </cell>
          <cell r="E67">
            <v>1612</v>
          </cell>
          <cell r="F67">
            <v>24</v>
          </cell>
          <cell r="G67">
            <v>0</v>
          </cell>
          <cell r="H67">
            <v>0.35</v>
          </cell>
          <cell r="I67" t="e">
            <v>#N/A</v>
          </cell>
          <cell r="J67">
            <v>1915</v>
          </cell>
          <cell r="K67">
            <v>-303</v>
          </cell>
          <cell r="L67">
            <v>400</v>
          </cell>
          <cell r="M67">
            <v>300</v>
          </cell>
          <cell r="N67">
            <v>300</v>
          </cell>
          <cell r="O67">
            <v>0</v>
          </cell>
          <cell r="P67">
            <v>800</v>
          </cell>
          <cell r="V67">
            <v>275.60000000000002</v>
          </cell>
          <cell r="W67">
            <v>300</v>
          </cell>
          <cell r="X67">
            <v>7.7068214804063855</v>
          </cell>
          <cell r="Y67">
            <v>8.7082728592162553E-2</v>
          </cell>
          <cell r="AB67">
            <v>234</v>
          </cell>
          <cell r="AC67">
            <v>0</v>
          </cell>
          <cell r="AD67">
            <v>269.8</v>
          </cell>
          <cell r="AE67">
            <v>256</v>
          </cell>
          <cell r="AF67">
            <v>44</v>
          </cell>
          <cell r="AG67">
            <v>0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B68" t="str">
            <v>кг</v>
          </cell>
          <cell r="C68">
            <v>327.23599999999999</v>
          </cell>
          <cell r="D68">
            <v>760.67</v>
          </cell>
          <cell r="E68">
            <v>676</v>
          </cell>
          <cell r="F68">
            <v>-20</v>
          </cell>
          <cell r="G68">
            <v>0</v>
          </cell>
          <cell r="H68">
            <v>1</v>
          </cell>
          <cell r="I68" t="e">
            <v>#N/A</v>
          </cell>
          <cell r="J68">
            <v>349.55099999999999</v>
          </cell>
          <cell r="K68">
            <v>326.44900000000001</v>
          </cell>
          <cell r="L68">
            <v>200</v>
          </cell>
          <cell r="M68">
            <v>150</v>
          </cell>
          <cell r="N68">
            <v>150</v>
          </cell>
          <cell r="O68">
            <v>0</v>
          </cell>
          <cell r="P68">
            <v>300</v>
          </cell>
          <cell r="V68">
            <v>135.19999999999999</v>
          </cell>
          <cell r="W68">
            <v>250</v>
          </cell>
          <cell r="X68">
            <v>7.6183431952662728</v>
          </cell>
          <cell r="Y68">
            <v>-0.14792899408284024</v>
          </cell>
          <cell r="AB68">
            <v>0</v>
          </cell>
          <cell r="AC68">
            <v>0</v>
          </cell>
          <cell r="AD68">
            <v>99.2</v>
          </cell>
          <cell r="AE68">
            <v>128.80000000000001</v>
          </cell>
          <cell r="AF68">
            <v>37.973999999999997</v>
          </cell>
          <cell r="AG68" t="str">
            <v>увел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B69" t="str">
            <v>шт</v>
          </cell>
          <cell r="C69">
            <v>261.142</v>
          </cell>
          <cell r="D69">
            <v>30162.858</v>
          </cell>
          <cell r="E69">
            <v>6121</v>
          </cell>
          <cell r="F69">
            <v>-76</v>
          </cell>
          <cell r="G69">
            <v>0</v>
          </cell>
          <cell r="H69">
            <v>0.4</v>
          </cell>
          <cell r="I69" t="e">
            <v>#N/A</v>
          </cell>
          <cell r="J69">
            <v>6433</v>
          </cell>
          <cell r="K69">
            <v>-312</v>
          </cell>
          <cell r="L69">
            <v>1500</v>
          </cell>
          <cell r="M69">
            <v>900</v>
          </cell>
          <cell r="N69">
            <v>1300</v>
          </cell>
          <cell r="O69">
            <v>0</v>
          </cell>
          <cell r="P69">
            <v>2200</v>
          </cell>
          <cell r="V69">
            <v>1104.2</v>
          </cell>
          <cell r="W69">
            <v>1300</v>
          </cell>
          <cell r="X69">
            <v>6.4517297591016121</v>
          </cell>
          <cell r="Y69">
            <v>-6.8828110849483787E-2</v>
          </cell>
          <cell r="AB69">
            <v>600</v>
          </cell>
          <cell r="AC69">
            <v>0</v>
          </cell>
          <cell r="AD69">
            <v>1078</v>
          </cell>
          <cell r="AE69">
            <v>1127.8</v>
          </cell>
          <cell r="AF69">
            <v>773</v>
          </cell>
          <cell r="AG69" t="e">
            <v>#N/A</v>
          </cell>
        </row>
        <row r="70">
          <cell r="A70" t="str">
            <v xml:space="preserve"> 302  Сосиски Сочинки по-баварски,  0.4кг, ТМ Стародворье  ПОКОМ</v>
          </cell>
          <cell r="B70" t="str">
            <v>шт</v>
          </cell>
          <cell r="C70">
            <v>259</v>
          </cell>
          <cell r="D70">
            <v>33060</v>
          </cell>
          <cell r="E70">
            <v>7067</v>
          </cell>
          <cell r="F70">
            <v>154</v>
          </cell>
          <cell r="G70">
            <v>0</v>
          </cell>
          <cell r="H70">
            <v>0.4</v>
          </cell>
          <cell r="I70" t="e">
            <v>#N/A</v>
          </cell>
          <cell r="J70">
            <v>7443</v>
          </cell>
          <cell r="K70">
            <v>-376</v>
          </cell>
          <cell r="L70">
            <v>1500</v>
          </cell>
          <cell r="M70">
            <v>1000</v>
          </cell>
          <cell r="N70">
            <v>1400</v>
          </cell>
          <cell r="O70">
            <v>0</v>
          </cell>
          <cell r="P70">
            <v>2300</v>
          </cell>
          <cell r="V70">
            <v>1293.4000000000001</v>
          </cell>
          <cell r="W70">
            <v>2000</v>
          </cell>
          <cell r="X70">
            <v>6.4589454151847843</v>
          </cell>
          <cell r="Y70">
            <v>0.11906602752435441</v>
          </cell>
          <cell r="AB70">
            <v>600</v>
          </cell>
          <cell r="AC70">
            <v>0</v>
          </cell>
          <cell r="AD70">
            <v>1221.4000000000001</v>
          </cell>
          <cell r="AE70">
            <v>1215.4000000000001</v>
          </cell>
          <cell r="AF70">
            <v>1133</v>
          </cell>
          <cell r="AG70" t="e">
            <v>#N/A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B71" t="str">
            <v>кг</v>
          </cell>
          <cell r="C71">
            <v>15.57</v>
          </cell>
          <cell r="D71">
            <v>94.397000000000006</v>
          </cell>
          <cell r="E71">
            <v>55.279000000000003</v>
          </cell>
          <cell r="F71">
            <v>32.683999999999997</v>
          </cell>
          <cell r="G71">
            <v>0</v>
          </cell>
          <cell r="H71">
            <v>1</v>
          </cell>
          <cell r="I71" t="e">
            <v>#N/A</v>
          </cell>
          <cell r="J71">
            <v>86.460999999999999</v>
          </cell>
          <cell r="K71">
            <v>-31.181999999999995</v>
          </cell>
          <cell r="L71">
            <v>0</v>
          </cell>
          <cell r="M71">
            <v>20</v>
          </cell>
          <cell r="N71">
            <v>20</v>
          </cell>
          <cell r="O71">
            <v>0</v>
          </cell>
          <cell r="P71">
            <v>0</v>
          </cell>
          <cell r="V71">
            <v>11.055800000000001</v>
          </cell>
          <cell r="X71">
            <v>6.5742867996888501</v>
          </cell>
          <cell r="Y71">
            <v>2.9562763436386326</v>
          </cell>
          <cell r="AB71">
            <v>0</v>
          </cell>
          <cell r="AC71">
            <v>0</v>
          </cell>
          <cell r="AD71">
            <v>12.768600000000001</v>
          </cell>
          <cell r="AE71">
            <v>12.099399999999999</v>
          </cell>
          <cell r="AF71">
            <v>5.0019999999999998</v>
          </cell>
          <cell r="AG71" t="e">
            <v>#N/A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B72" t="str">
            <v>кг</v>
          </cell>
          <cell r="C72">
            <v>13.601000000000001</v>
          </cell>
          <cell r="D72">
            <v>135.88300000000001</v>
          </cell>
          <cell r="E72">
            <v>94.387</v>
          </cell>
          <cell r="F72">
            <v>52.284999999999997</v>
          </cell>
          <cell r="G72">
            <v>0</v>
          </cell>
          <cell r="H72">
            <v>1</v>
          </cell>
          <cell r="I72" t="e">
            <v>#N/A</v>
          </cell>
          <cell r="J72">
            <v>134.77099999999999</v>
          </cell>
          <cell r="K72">
            <v>-40.383999999999986</v>
          </cell>
          <cell r="L72">
            <v>30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V72">
            <v>16.327400000000001</v>
          </cell>
          <cell r="W72">
            <v>30</v>
          </cell>
          <cell r="X72">
            <v>6.8770900449551053</v>
          </cell>
          <cell r="Y72">
            <v>3.2022857282849686</v>
          </cell>
          <cell r="AB72">
            <v>12.75</v>
          </cell>
          <cell r="AC72">
            <v>0</v>
          </cell>
          <cell r="AD72">
            <v>15.378</v>
          </cell>
          <cell r="AE72">
            <v>13.5184</v>
          </cell>
          <cell r="AF72">
            <v>13.593</v>
          </cell>
          <cell r="AG72" t="e">
            <v>#N/A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B73" t="str">
            <v>шт</v>
          </cell>
          <cell r="C73">
            <v>83</v>
          </cell>
          <cell r="D73">
            <v>3377</v>
          </cell>
          <cell r="E73">
            <v>1388</v>
          </cell>
          <cell r="F73">
            <v>28</v>
          </cell>
          <cell r="G73">
            <v>0</v>
          </cell>
          <cell r="H73">
            <v>0.35</v>
          </cell>
          <cell r="I73" t="e">
            <v>#N/A</v>
          </cell>
          <cell r="J73">
            <v>1642</v>
          </cell>
          <cell r="K73">
            <v>-254</v>
          </cell>
          <cell r="L73">
            <v>100</v>
          </cell>
          <cell r="M73">
            <v>200</v>
          </cell>
          <cell r="N73">
            <v>200</v>
          </cell>
          <cell r="O73">
            <v>0</v>
          </cell>
          <cell r="P73">
            <v>700</v>
          </cell>
          <cell r="V73">
            <v>233.2</v>
          </cell>
          <cell r="W73">
            <v>300</v>
          </cell>
          <cell r="X73">
            <v>6.5523156089193826</v>
          </cell>
          <cell r="Y73">
            <v>0.12006861063464838</v>
          </cell>
          <cell r="AB73">
            <v>222</v>
          </cell>
          <cell r="AC73">
            <v>0</v>
          </cell>
          <cell r="AD73">
            <v>186.8</v>
          </cell>
          <cell r="AE73">
            <v>123.4</v>
          </cell>
          <cell r="AF73">
            <v>153</v>
          </cell>
          <cell r="AG73" t="e">
            <v>#N/A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B74" t="str">
            <v>шт</v>
          </cell>
          <cell r="C74">
            <v>68</v>
          </cell>
          <cell r="D74">
            <v>9723</v>
          </cell>
          <cell r="E74">
            <v>1765</v>
          </cell>
          <cell r="F74">
            <v>28</v>
          </cell>
          <cell r="G74">
            <v>0</v>
          </cell>
          <cell r="H74">
            <v>0.35</v>
          </cell>
          <cell r="I74" t="e">
            <v>#N/A</v>
          </cell>
          <cell r="J74">
            <v>2446</v>
          </cell>
          <cell r="K74">
            <v>-681</v>
          </cell>
          <cell r="L74">
            <v>400</v>
          </cell>
          <cell r="M74">
            <v>150</v>
          </cell>
          <cell r="N74">
            <v>300</v>
          </cell>
          <cell r="O74">
            <v>0</v>
          </cell>
          <cell r="P74">
            <v>800</v>
          </cell>
          <cell r="V74">
            <v>288.2</v>
          </cell>
          <cell r="W74">
            <v>300</v>
          </cell>
          <cell r="X74">
            <v>6.8632893823733525</v>
          </cell>
          <cell r="Y74">
            <v>9.7154753643303268E-2</v>
          </cell>
          <cell r="AB74">
            <v>324</v>
          </cell>
          <cell r="AC74">
            <v>0</v>
          </cell>
          <cell r="AD74">
            <v>274.8</v>
          </cell>
          <cell r="AE74">
            <v>267.39999999999998</v>
          </cell>
          <cell r="AF74">
            <v>135</v>
          </cell>
          <cell r="AG74" t="e">
            <v>#N/A</v>
          </cell>
        </row>
        <row r="75">
          <cell r="A75" t="str">
            <v xml:space="preserve"> 309  Сосиски Сочинки с сыром 0,4 кг ТМ Стародворье  ПОКОМ</v>
          </cell>
          <cell r="B75" t="str">
            <v>шт</v>
          </cell>
          <cell r="C75">
            <v>128</v>
          </cell>
          <cell r="D75">
            <v>2098</v>
          </cell>
          <cell r="E75">
            <v>1316</v>
          </cell>
          <cell r="F75">
            <v>87</v>
          </cell>
          <cell r="G75">
            <v>0</v>
          </cell>
          <cell r="H75">
            <v>0.4</v>
          </cell>
          <cell r="I75" t="e">
            <v>#N/A</v>
          </cell>
          <cell r="J75">
            <v>1563</v>
          </cell>
          <cell r="K75">
            <v>-247</v>
          </cell>
          <cell r="L75">
            <v>350</v>
          </cell>
          <cell r="M75">
            <v>200</v>
          </cell>
          <cell r="N75">
            <v>250</v>
          </cell>
          <cell r="O75">
            <v>0</v>
          </cell>
          <cell r="P75">
            <v>250</v>
          </cell>
          <cell r="V75">
            <v>221.2</v>
          </cell>
          <cell r="W75">
            <v>300</v>
          </cell>
          <cell r="X75">
            <v>6.4963833634719714</v>
          </cell>
          <cell r="Y75">
            <v>0.39330922242314648</v>
          </cell>
          <cell r="AB75">
            <v>210</v>
          </cell>
          <cell r="AC75">
            <v>0</v>
          </cell>
          <cell r="AD75">
            <v>226.6</v>
          </cell>
          <cell r="AE75">
            <v>208</v>
          </cell>
          <cell r="AF75">
            <v>206</v>
          </cell>
          <cell r="AG75" t="e">
            <v>#N/A</v>
          </cell>
        </row>
        <row r="76">
          <cell r="A76" t="str">
            <v xml:space="preserve"> 312  Ветчина Филейская ВЕС ТМ  Вязанка ТС Столичная  ПОКОМ</v>
          </cell>
          <cell r="B76" t="str">
            <v>кг</v>
          </cell>
          <cell r="C76">
            <v>57.722999999999999</v>
          </cell>
          <cell r="D76">
            <v>488.73399999999998</v>
          </cell>
          <cell r="E76">
            <v>347.91800000000001</v>
          </cell>
          <cell r="F76">
            <v>114.58199999999999</v>
          </cell>
          <cell r="G76">
            <v>0</v>
          </cell>
          <cell r="H76">
            <v>1</v>
          </cell>
          <cell r="I76" t="e">
            <v>#N/A</v>
          </cell>
          <cell r="J76">
            <v>412.16300000000001</v>
          </cell>
          <cell r="K76">
            <v>-64.245000000000005</v>
          </cell>
          <cell r="L76">
            <v>100</v>
          </cell>
          <cell r="M76">
            <v>0</v>
          </cell>
          <cell r="N76">
            <v>100</v>
          </cell>
          <cell r="O76">
            <v>0</v>
          </cell>
          <cell r="P76">
            <v>0</v>
          </cell>
          <cell r="V76">
            <v>50.232600000000005</v>
          </cell>
          <cell r="W76">
            <v>80</v>
          </cell>
          <cell r="X76">
            <v>7.8550980837145588</v>
          </cell>
          <cell r="Y76">
            <v>2.2810286546983431</v>
          </cell>
          <cell r="AB76">
            <v>96.754999999999995</v>
          </cell>
          <cell r="AC76">
            <v>0</v>
          </cell>
          <cell r="AD76">
            <v>48.748599999999996</v>
          </cell>
          <cell r="AE76">
            <v>58.779399999999995</v>
          </cell>
          <cell r="AF76">
            <v>53.878</v>
          </cell>
          <cell r="AG76" t="e">
            <v>#N/A</v>
          </cell>
        </row>
        <row r="77">
          <cell r="A77" t="str">
            <v xml:space="preserve"> 314  Крылышки копченые на решетке 0,3 кг ТМ Ядрена копоть  ПОКОМ</v>
          </cell>
          <cell r="B77" t="str">
            <v>шт</v>
          </cell>
          <cell r="C77">
            <v>120</v>
          </cell>
          <cell r="D77">
            <v>79</v>
          </cell>
          <cell r="E77">
            <v>68</v>
          </cell>
          <cell r="F77">
            <v>44</v>
          </cell>
          <cell r="G77">
            <v>0</v>
          </cell>
          <cell r="H77">
            <v>0.3</v>
          </cell>
          <cell r="I77" t="e">
            <v>#N/A</v>
          </cell>
          <cell r="J77">
            <v>96</v>
          </cell>
          <cell r="K77">
            <v>-28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V77">
            <v>13.6</v>
          </cell>
          <cell r="X77">
            <v>3.2352941176470589</v>
          </cell>
          <cell r="Y77">
            <v>3.2352941176470589</v>
          </cell>
          <cell r="AB77">
            <v>0</v>
          </cell>
          <cell r="AC77">
            <v>0</v>
          </cell>
          <cell r="AD77">
            <v>11.4</v>
          </cell>
          <cell r="AE77">
            <v>15.8</v>
          </cell>
          <cell r="AF77">
            <v>13</v>
          </cell>
          <cell r="AG77" t="e">
            <v>#N/A</v>
          </cell>
        </row>
        <row r="78">
          <cell r="A78" t="str">
            <v xml:space="preserve"> 315  Колбаса вареная Молокуша ТМ Вязанка ВЕС, ПОКОМ</v>
          </cell>
          <cell r="B78" t="str">
            <v>кг</v>
          </cell>
          <cell r="C78">
            <v>460.03199999999998</v>
          </cell>
          <cell r="D78">
            <v>1492.376</v>
          </cell>
          <cell r="E78">
            <v>1017.713</v>
          </cell>
          <cell r="F78">
            <v>647.06799999999998</v>
          </cell>
          <cell r="G78" t="str">
            <v>н</v>
          </cell>
          <cell r="H78">
            <v>1</v>
          </cell>
          <cell r="I78" t="e">
            <v>#N/A</v>
          </cell>
          <cell r="J78">
            <v>1032.875</v>
          </cell>
          <cell r="K78">
            <v>-15.162000000000035</v>
          </cell>
          <cell r="L78">
            <v>200</v>
          </cell>
          <cell r="M78">
            <v>0</v>
          </cell>
          <cell r="N78">
            <v>150</v>
          </cell>
          <cell r="O78">
            <v>0</v>
          </cell>
          <cell r="P78">
            <v>0</v>
          </cell>
          <cell r="V78">
            <v>160.16460000000001</v>
          </cell>
          <cell r="W78">
            <v>100</v>
          </cell>
          <cell r="X78">
            <v>6.8496284447374762</v>
          </cell>
          <cell r="Y78">
            <v>4.0400188306279912</v>
          </cell>
          <cell r="AB78">
            <v>216.89</v>
          </cell>
          <cell r="AC78">
            <v>0</v>
          </cell>
          <cell r="AD78">
            <v>274.32319999999999</v>
          </cell>
          <cell r="AE78">
            <v>200.0532</v>
          </cell>
          <cell r="AF78">
            <v>141.095</v>
          </cell>
          <cell r="AG78" t="str">
            <v>оконч</v>
          </cell>
        </row>
        <row r="79">
          <cell r="A79" t="str">
            <v xml:space="preserve"> 316  Колбаса Нежная ТМ Зареченские ВЕС  ПОКОМ</v>
          </cell>
          <cell r="B79" t="str">
            <v>кг</v>
          </cell>
          <cell r="C79">
            <v>49.610999999999997</v>
          </cell>
          <cell r="D79">
            <v>455.89</v>
          </cell>
          <cell r="E79">
            <v>380.73</v>
          </cell>
          <cell r="F79">
            <v>81.332999999999998</v>
          </cell>
          <cell r="G79">
            <v>0</v>
          </cell>
          <cell r="H79">
            <v>1</v>
          </cell>
          <cell r="I79" t="e">
            <v>#N/A</v>
          </cell>
          <cell r="J79">
            <v>389.89800000000002</v>
          </cell>
          <cell r="K79">
            <v>-9.1680000000000064</v>
          </cell>
          <cell r="L79">
            <v>30</v>
          </cell>
          <cell r="M79">
            <v>0</v>
          </cell>
          <cell r="N79">
            <v>30</v>
          </cell>
          <cell r="O79">
            <v>0</v>
          </cell>
          <cell r="P79">
            <v>50</v>
          </cell>
          <cell r="V79">
            <v>30.910000000000004</v>
          </cell>
          <cell r="W79">
            <v>40</v>
          </cell>
          <cell r="X79">
            <v>7.4840828210934962</v>
          </cell>
          <cell r="Y79">
            <v>2.6312843739890002</v>
          </cell>
          <cell r="AB79">
            <v>226.18</v>
          </cell>
          <cell r="AC79">
            <v>0</v>
          </cell>
          <cell r="AD79">
            <v>28.814999999999998</v>
          </cell>
          <cell r="AE79">
            <v>30.001200000000001</v>
          </cell>
          <cell r="AF79">
            <v>27.123999999999999</v>
          </cell>
          <cell r="AG79">
            <v>0</v>
          </cell>
        </row>
        <row r="80">
          <cell r="A80" t="str">
            <v xml:space="preserve"> 317 Колбаса Сервелат Рижский ТМ Зареченские, ВЕС  ПОКОМ</v>
          </cell>
          <cell r="B80" t="str">
            <v>кг</v>
          </cell>
          <cell r="C80">
            <v>-1.466</v>
          </cell>
          <cell r="D80">
            <v>39.744999999999997</v>
          </cell>
          <cell r="E80">
            <v>11.076000000000001</v>
          </cell>
          <cell r="F80">
            <v>27.202999999999999</v>
          </cell>
          <cell r="G80">
            <v>0</v>
          </cell>
          <cell r="H80">
            <v>1</v>
          </cell>
          <cell r="I80" t="e">
            <v>#N/A</v>
          </cell>
          <cell r="J80">
            <v>22.108000000000001</v>
          </cell>
          <cell r="K80">
            <v>-11.032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V80">
            <v>2.2152000000000003</v>
          </cell>
          <cell r="X80">
            <v>12.280155290718669</v>
          </cell>
          <cell r="Y80">
            <v>12.280155290718669</v>
          </cell>
          <cell r="AB80">
            <v>0</v>
          </cell>
          <cell r="AC80">
            <v>0</v>
          </cell>
          <cell r="AD80">
            <v>3.4609999999999999</v>
          </cell>
          <cell r="AE80">
            <v>3.0737999999999999</v>
          </cell>
          <cell r="AF80">
            <v>1.4710000000000001</v>
          </cell>
          <cell r="AG80" t="e">
            <v>#N/A</v>
          </cell>
        </row>
        <row r="81">
          <cell r="A81" t="str">
            <v xml:space="preserve"> 318  Сосиски Датские ТМ Зареченские, ВЕС  ПОКОМ</v>
          </cell>
          <cell r="B81" t="str">
            <v>кг</v>
          </cell>
          <cell r="C81">
            <v>401.75299999999999</v>
          </cell>
          <cell r="D81">
            <v>7341.067</v>
          </cell>
          <cell r="E81">
            <v>3195.4639999999999</v>
          </cell>
          <cell r="F81">
            <v>77.808000000000007</v>
          </cell>
          <cell r="G81">
            <v>0</v>
          </cell>
          <cell r="H81">
            <v>1</v>
          </cell>
          <cell r="I81" t="e">
            <v>#N/A</v>
          </cell>
          <cell r="J81">
            <v>3247.8629999999998</v>
          </cell>
          <cell r="K81">
            <v>-52.398999999999887</v>
          </cell>
          <cell r="L81">
            <v>500</v>
          </cell>
          <cell r="M81">
            <v>300</v>
          </cell>
          <cell r="N81">
            <v>500</v>
          </cell>
          <cell r="O81">
            <v>0</v>
          </cell>
          <cell r="P81">
            <v>1000</v>
          </cell>
          <cell r="V81">
            <v>427.98699999999997</v>
          </cell>
          <cell r="W81">
            <v>400</v>
          </cell>
          <cell r="X81">
            <v>6.4904027458777955</v>
          </cell>
          <cell r="Y81">
            <v>0.18179991448338387</v>
          </cell>
          <cell r="AB81">
            <v>1055.529</v>
          </cell>
          <cell r="AC81">
            <v>0</v>
          </cell>
          <cell r="AD81">
            <v>414.89040000000006</v>
          </cell>
          <cell r="AE81">
            <v>404.18400000000003</v>
          </cell>
          <cell r="AF81">
            <v>225.81</v>
          </cell>
          <cell r="AG81" t="e">
            <v>#N/A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B82" t="str">
            <v>шт</v>
          </cell>
          <cell r="C82">
            <v>333</v>
          </cell>
          <cell r="D82">
            <v>35518</v>
          </cell>
          <cell r="E82">
            <v>7980</v>
          </cell>
          <cell r="F82">
            <v>596</v>
          </cell>
          <cell r="G82">
            <v>0</v>
          </cell>
          <cell r="H82">
            <v>0.45</v>
          </cell>
          <cell r="I82" t="e">
            <v>#N/A</v>
          </cell>
          <cell r="J82">
            <v>8236</v>
          </cell>
          <cell r="K82">
            <v>-256</v>
          </cell>
          <cell r="L82">
            <v>1200</v>
          </cell>
          <cell r="M82">
            <v>0</v>
          </cell>
          <cell r="N82">
            <v>1000</v>
          </cell>
          <cell r="O82">
            <v>0</v>
          </cell>
          <cell r="P82">
            <v>1500</v>
          </cell>
          <cell r="V82">
            <v>794</v>
          </cell>
          <cell r="W82">
            <v>800</v>
          </cell>
          <cell r="X82">
            <v>6.4181360201511337</v>
          </cell>
          <cell r="Y82">
            <v>0.75062972292191432</v>
          </cell>
          <cell r="AB82">
            <v>750</v>
          </cell>
          <cell r="AC82">
            <v>3260</v>
          </cell>
          <cell r="AD82">
            <v>908.6</v>
          </cell>
          <cell r="AE82">
            <v>778.8</v>
          </cell>
          <cell r="AF82">
            <v>703</v>
          </cell>
          <cell r="AG82" t="str">
            <v>оконч</v>
          </cell>
        </row>
        <row r="83">
          <cell r="A83" t="str">
            <v xml:space="preserve"> 322  Колбаса вареная Молокуша 0,45кг ТМ Вязанка  ПОКОМ</v>
          </cell>
          <cell r="B83" t="str">
            <v>шт</v>
          </cell>
          <cell r="C83">
            <v>835</v>
          </cell>
          <cell r="D83">
            <v>23172</v>
          </cell>
          <cell r="E83">
            <v>5835</v>
          </cell>
          <cell r="F83">
            <v>198</v>
          </cell>
          <cell r="G83" t="str">
            <v>акяб</v>
          </cell>
          <cell r="H83">
            <v>0.45</v>
          </cell>
          <cell r="I83" t="e">
            <v>#N/A</v>
          </cell>
          <cell r="J83">
            <v>6452</v>
          </cell>
          <cell r="K83">
            <v>-617</v>
          </cell>
          <cell r="L83">
            <v>1300</v>
          </cell>
          <cell r="M83">
            <v>1400</v>
          </cell>
          <cell r="N83">
            <v>1300</v>
          </cell>
          <cell r="O83">
            <v>0</v>
          </cell>
          <cell r="P83">
            <v>1800</v>
          </cell>
          <cell r="V83">
            <v>983</v>
          </cell>
          <cell r="W83">
            <v>800</v>
          </cell>
          <cell r="X83">
            <v>6.9155645981688707</v>
          </cell>
          <cell r="Y83">
            <v>0.20142421159715157</v>
          </cell>
          <cell r="AB83">
            <v>280</v>
          </cell>
          <cell r="AC83">
            <v>640</v>
          </cell>
          <cell r="AD83">
            <v>736.8</v>
          </cell>
          <cell r="AE83">
            <v>1035.2</v>
          </cell>
          <cell r="AF83">
            <v>542</v>
          </cell>
          <cell r="AG83" t="str">
            <v>аксент</v>
          </cell>
        </row>
        <row r="84">
          <cell r="A84" t="str">
            <v xml:space="preserve"> 324  Ветчина Филейская ТМ Вязанка Столичная 0,45 кг ПОКОМ</v>
          </cell>
          <cell r="B84" t="str">
            <v>шт</v>
          </cell>
          <cell r="C84">
            <v>76</v>
          </cell>
          <cell r="D84">
            <v>1713</v>
          </cell>
          <cell r="E84">
            <v>1427</v>
          </cell>
          <cell r="F84">
            <v>79</v>
          </cell>
          <cell r="G84">
            <v>0</v>
          </cell>
          <cell r="H84">
            <v>0.45</v>
          </cell>
          <cell r="I84" t="e">
            <v>#N/A</v>
          </cell>
          <cell r="J84">
            <v>1804</v>
          </cell>
          <cell r="K84">
            <v>-377</v>
          </cell>
          <cell r="L84">
            <v>200</v>
          </cell>
          <cell r="M84">
            <v>300</v>
          </cell>
          <cell r="N84">
            <v>250</v>
          </cell>
          <cell r="O84">
            <v>0</v>
          </cell>
          <cell r="P84">
            <v>600</v>
          </cell>
          <cell r="V84">
            <v>273.39999999999998</v>
          </cell>
          <cell r="W84">
            <v>400</v>
          </cell>
          <cell r="X84">
            <v>6.6898317483540604</v>
          </cell>
          <cell r="Y84">
            <v>0.28895391367959039</v>
          </cell>
          <cell r="AB84">
            <v>60</v>
          </cell>
          <cell r="AC84">
            <v>0</v>
          </cell>
          <cell r="AD84">
            <v>199.6</v>
          </cell>
          <cell r="AE84">
            <v>240.6</v>
          </cell>
          <cell r="AF84">
            <v>228</v>
          </cell>
          <cell r="AG84" t="str">
            <v>аксент</v>
          </cell>
        </row>
        <row r="85">
          <cell r="A85" t="str">
            <v xml:space="preserve"> 325  Сосиски Сочинки по-баварски с сыром Стародворье, ВЕС ПОКОМ</v>
          </cell>
          <cell r="B85" t="str">
            <v>кг</v>
          </cell>
          <cell r="C85">
            <v>2.532</v>
          </cell>
          <cell r="D85">
            <v>657.31299999999999</v>
          </cell>
          <cell r="E85">
            <v>30.513999999999999</v>
          </cell>
          <cell r="F85">
            <v>614.18700000000001</v>
          </cell>
          <cell r="G85">
            <v>0</v>
          </cell>
          <cell r="H85">
            <v>1</v>
          </cell>
          <cell r="I85" t="e">
            <v>#N/A</v>
          </cell>
          <cell r="J85">
            <v>45.552</v>
          </cell>
          <cell r="K85">
            <v>-15.038</v>
          </cell>
          <cell r="L85">
            <v>0</v>
          </cell>
          <cell r="M85">
            <v>0</v>
          </cell>
          <cell r="N85">
            <v>10</v>
          </cell>
          <cell r="O85">
            <v>0</v>
          </cell>
          <cell r="P85">
            <v>0</v>
          </cell>
          <cell r="V85">
            <v>1.2128000000000001</v>
          </cell>
          <cell r="X85">
            <v>514.66606200527701</v>
          </cell>
          <cell r="Y85">
            <v>506.42067941952502</v>
          </cell>
          <cell r="AB85">
            <v>24.45</v>
          </cell>
          <cell r="AC85">
            <v>0</v>
          </cell>
          <cell r="AD85">
            <v>1.9260000000000002</v>
          </cell>
          <cell r="AE85">
            <v>3.2497999999999996</v>
          </cell>
          <cell r="AF85">
            <v>3.0209999999999999</v>
          </cell>
          <cell r="AG85" t="str">
            <v>хня</v>
          </cell>
        </row>
        <row r="86">
          <cell r="A86" t="str">
            <v xml:space="preserve"> 327  Сосиски Сочинки с сыром ТМ Стародворье, ВЕС ПОКОМ</v>
          </cell>
          <cell r="B86" t="str">
            <v>кг</v>
          </cell>
          <cell r="C86">
            <v>53.311</v>
          </cell>
          <cell r="D86">
            <v>27.957000000000001</v>
          </cell>
          <cell r="E86">
            <v>42.23</v>
          </cell>
          <cell r="F86">
            <v>12.053000000000001</v>
          </cell>
          <cell r="G86" t="e">
            <v>#N/A</v>
          </cell>
          <cell r="H86">
            <v>0</v>
          </cell>
          <cell r="I86" t="e">
            <v>#N/A</v>
          </cell>
          <cell r="J86">
            <v>52.954999999999998</v>
          </cell>
          <cell r="K86">
            <v>-10.725000000000001</v>
          </cell>
          <cell r="L86">
            <v>10</v>
          </cell>
          <cell r="M86">
            <v>30</v>
          </cell>
          <cell r="N86">
            <v>20</v>
          </cell>
          <cell r="O86">
            <v>0</v>
          </cell>
          <cell r="P86">
            <v>0</v>
          </cell>
          <cell r="V86">
            <v>8.4459999999999997</v>
          </cell>
          <cell r="X86">
            <v>8.5310206014681498</v>
          </cell>
          <cell r="Y86">
            <v>1.4270660667771728</v>
          </cell>
          <cell r="AB86">
            <v>0</v>
          </cell>
          <cell r="AC86">
            <v>0</v>
          </cell>
          <cell r="AD86">
            <v>4.5118</v>
          </cell>
          <cell r="AE86">
            <v>12.690200000000001</v>
          </cell>
          <cell r="AF86">
            <v>9.32</v>
          </cell>
          <cell r="AG86" t="e">
            <v>#N/A</v>
          </cell>
        </row>
        <row r="87">
          <cell r="A87" t="str">
            <v xml:space="preserve"> 328  Сардельки Сочинки Стародворье ТМ  0,4 кг ПОКОМ</v>
          </cell>
          <cell r="B87" t="str">
            <v>шт</v>
          </cell>
          <cell r="C87">
            <v>14</v>
          </cell>
          <cell r="D87">
            <v>178</v>
          </cell>
          <cell r="E87">
            <v>154</v>
          </cell>
          <cell r="F87">
            <v>37</v>
          </cell>
          <cell r="G87" t="e">
            <v>#N/A</v>
          </cell>
          <cell r="H87">
            <v>0.4</v>
          </cell>
          <cell r="I87" t="e">
            <v>#N/A</v>
          </cell>
          <cell r="J87">
            <v>196</v>
          </cell>
          <cell r="K87">
            <v>-42</v>
          </cell>
          <cell r="L87">
            <v>20</v>
          </cell>
          <cell r="M87">
            <v>0</v>
          </cell>
          <cell r="N87">
            <v>0</v>
          </cell>
          <cell r="O87">
            <v>0</v>
          </cell>
          <cell r="P87">
            <v>90</v>
          </cell>
          <cell r="V87">
            <v>30.8</v>
          </cell>
          <cell r="W87">
            <v>60</v>
          </cell>
          <cell r="X87">
            <v>6.720779220779221</v>
          </cell>
          <cell r="Y87">
            <v>1.2012987012987013</v>
          </cell>
          <cell r="AB87">
            <v>0</v>
          </cell>
          <cell r="AC87">
            <v>0</v>
          </cell>
          <cell r="AD87">
            <v>0</v>
          </cell>
          <cell r="AE87">
            <v>13.6</v>
          </cell>
          <cell r="AF87">
            <v>33</v>
          </cell>
          <cell r="AG87" t="e">
            <v>#N/A</v>
          </cell>
        </row>
        <row r="88">
          <cell r="A88" t="str">
            <v xml:space="preserve"> 329  Сардельки Сочинки с сыром Стародворье ТМ, 0,4 кг. ПОКОМ</v>
          </cell>
          <cell r="B88" t="str">
            <v>шт</v>
          </cell>
          <cell r="C88">
            <v>78</v>
          </cell>
          <cell r="D88">
            <v>430</v>
          </cell>
          <cell r="E88">
            <v>412</v>
          </cell>
          <cell r="F88">
            <v>68</v>
          </cell>
          <cell r="G88" t="e">
            <v>#N/A</v>
          </cell>
          <cell r="H88">
            <v>0.4</v>
          </cell>
          <cell r="I88" t="e">
            <v>#N/A</v>
          </cell>
          <cell r="J88">
            <v>497</v>
          </cell>
          <cell r="K88">
            <v>-85</v>
          </cell>
          <cell r="L88">
            <v>70</v>
          </cell>
          <cell r="M88">
            <v>50</v>
          </cell>
          <cell r="N88">
            <v>50</v>
          </cell>
          <cell r="O88">
            <v>0</v>
          </cell>
          <cell r="P88">
            <v>160</v>
          </cell>
          <cell r="V88">
            <v>77.599999999999994</v>
          </cell>
          <cell r="W88">
            <v>100</v>
          </cell>
          <cell r="X88">
            <v>6.4175257731958766</v>
          </cell>
          <cell r="Y88">
            <v>0.87628865979381454</v>
          </cell>
          <cell r="AB88">
            <v>24</v>
          </cell>
          <cell r="AC88">
            <v>0</v>
          </cell>
          <cell r="AD88">
            <v>81.400000000000006</v>
          </cell>
          <cell r="AE88">
            <v>67.8</v>
          </cell>
          <cell r="AF88">
            <v>63</v>
          </cell>
          <cell r="AG88" t="e">
            <v>#N/A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B89" t="str">
            <v>кг</v>
          </cell>
          <cell r="C89">
            <v>1001.764</v>
          </cell>
          <cell r="D89">
            <v>1824.7760000000001</v>
          </cell>
          <cell r="E89">
            <v>1702.3109999999999</v>
          </cell>
          <cell r="F89">
            <v>44.802</v>
          </cell>
          <cell r="G89" t="str">
            <v>н</v>
          </cell>
          <cell r="H89">
            <v>1</v>
          </cell>
          <cell r="I89" t="e">
            <v>#N/A</v>
          </cell>
          <cell r="J89">
            <v>1939.3309999999999</v>
          </cell>
          <cell r="K89">
            <v>-237.01999999999998</v>
          </cell>
          <cell r="L89">
            <v>350</v>
          </cell>
          <cell r="M89">
            <v>600</v>
          </cell>
          <cell r="N89">
            <v>500</v>
          </cell>
          <cell r="O89">
            <v>0</v>
          </cell>
          <cell r="P89">
            <v>400</v>
          </cell>
          <cell r="V89">
            <v>276.06099999999998</v>
          </cell>
          <cell r="W89">
            <v>200</v>
          </cell>
          <cell r="X89">
            <v>7.5881852199332771</v>
          </cell>
          <cell r="Y89">
            <v>0.16229021846620856</v>
          </cell>
          <cell r="AB89">
            <v>322.00599999999997</v>
          </cell>
          <cell r="AC89">
            <v>0</v>
          </cell>
          <cell r="AD89">
            <v>214.2</v>
          </cell>
          <cell r="AE89">
            <v>314.74619999999999</v>
          </cell>
          <cell r="AF89">
            <v>8.0050000000000008</v>
          </cell>
          <cell r="AG89" t="str">
            <v>аксент</v>
          </cell>
        </row>
        <row r="90">
          <cell r="A90" t="str">
            <v xml:space="preserve"> 331  Сосиски Сочинки по-баварски ВЕС ТМ Стародворье  Поком</v>
          </cell>
          <cell r="B90" t="str">
            <v>кг</v>
          </cell>
          <cell r="C90">
            <v>0.92500000000000004</v>
          </cell>
          <cell r="D90">
            <v>90.488</v>
          </cell>
          <cell r="E90">
            <v>55.368000000000002</v>
          </cell>
          <cell r="F90">
            <v>18.760999999999999</v>
          </cell>
          <cell r="G90">
            <v>0</v>
          </cell>
          <cell r="H90">
            <v>1</v>
          </cell>
          <cell r="I90" t="e">
            <v>#N/A</v>
          </cell>
          <cell r="J90">
            <v>70.251000000000005</v>
          </cell>
          <cell r="K90">
            <v>-14.883000000000003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V90">
            <v>6.8852000000000002</v>
          </cell>
          <cell r="W90">
            <v>40</v>
          </cell>
          <cell r="X90">
            <v>8.5343926102364485</v>
          </cell>
          <cell r="Y90">
            <v>2.7248300702957065</v>
          </cell>
          <cell r="AB90">
            <v>20.942</v>
          </cell>
          <cell r="AC90">
            <v>0</v>
          </cell>
          <cell r="AD90">
            <v>2.2275999999999998</v>
          </cell>
          <cell r="AE90">
            <v>4.4607999999999999</v>
          </cell>
          <cell r="AF90">
            <v>21.475999999999999</v>
          </cell>
          <cell r="AG90" t="e">
            <v>#N/A</v>
          </cell>
        </row>
        <row r="91">
          <cell r="A91" t="str">
            <v xml:space="preserve"> 334  Паштет Любительский ТМ Стародворье ламистер 0,1 кг  ПОКОМ</v>
          </cell>
          <cell r="B91" t="str">
            <v>шт</v>
          </cell>
          <cell r="C91">
            <v>178</v>
          </cell>
          <cell r="D91">
            <v>889</v>
          </cell>
          <cell r="E91">
            <v>292</v>
          </cell>
          <cell r="F91">
            <v>444</v>
          </cell>
          <cell r="G91">
            <v>0</v>
          </cell>
          <cell r="H91">
            <v>0.1</v>
          </cell>
          <cell r="I91" t="e">
            <v>#N/A</v>
          </cell>
          <cell r="J91">
            <v>368</v>
          </cell>
          <cell r="K91">
            <v>-76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V91">
            <v>58.4</v>
          </cell>
          <cell r="X91">
            <v>7.602739726027397</v>
          </cell>
          <cell r="Y91">
            <v>7.602739726027397</v>
          </cell>
          <cell r="AB91">
            <v>0</v>
          </cell>
          <cell r="AC91">
            <v>0</v>
          </cell>
          <cell r="AD91">
            <v>54.2</v>
          </cell>
          <cell r="AE91">
            <v>73.400000000000006</v>
          </cell>
          <cell r="AF91">
            <v>61</v>
          </cell>
          <cell r="AG91" t="e">
            <v>#N/A</v>
          </cell>
        </row>
        <row r="92">
          <cell r="A92" t="str">
            <v xml:space="preserve"> 341 Сосиски Сочинки Сливочные ТМ Стародворье ВЕС ПОКОМ</v>
          </cell>
          <cell r="B92" t="str">
            <v>кг</v>
          </cell>
          <cell r="C92">
            <v>68.887</v>
          </cell>
          <cell r="D92">
            <v>31.991</v>
          </cell>
          <cell r="E92">
            <v>73.337000000000003</v>
          </cell>
          <cell r="F92">
            <v>20.745000000000001</v>
          </cell>
          <cell r="G92" t="e">
            <v>#N/A</v>
          </cell>
          <cell r="H92">
            <v>0</v>
          </cell>
          <cell r="I92" t="e">
            <v>#N/A</v>
          </cell>
          <cell r="J92">
            <v>207.26900000000001</v>
          </cell>
          <cell r="K92">
            <v>-133.93200000000002</v>
          </cell>
          <cell r="L92">
            <v>0</v>
          </cell>
          <cell r="M92">
            <v>40</v>
          </cell>
          <cell r="N92">
            <v>20</v>
          </cell>
          <cell r="O92">
            <v>0</v>
          </cell>
          <cell r="P92">
            <v>0</v>
          </cell>
          <cell r="V92">
            <v>14.667400000000001</v>
          </cell>
          <cell r="W92">
            <v>30</v>
          </cell>
          <cell r="X92">
            <v>7.550417933648772</v>
          </cell>
          <cell r="Y92">
            <v>1.4143611001268119</v>
          </cell>
          <cell r="AB92">
            <v>0</v>
          </cell>
          <cell r="AC92">
            <v>0</v>
          </cell>
          <cell r="AD92">
            <v>2.9722</v>
          </cell>
          <cell r="AE92">
            <v>14.5932</v>
          </cell>
          <cell r="AF92">
            <v>4.3579999999999997</v>
          </cell>
          <cell r="AG92">
            <v>0</v>
          </cell>
        </row>
        <row r="93">
          <cell r="A93" t="str">
            <v xml:space="preserve"> 342 Сосиски Сочинки Молочные ТМ Стародворье 0,4 кг ПОКОМ</v>
          </cell>
          <cell r="B93" t="str">
            <v>шт</v>
          </cell>
          <cell r="C93">
            <v>83</v>
          </cell>
          <cell r="D93">
            <v>1462</v>
          </cell>
          <cell r="E93">
            <v>1300</v>
          </cell>
          <cell r="F93">
            <v>197</v>
          </cell>
          <cell r="G93">
            <v>0</v>
          </cell>
          <cell r="H93">
            <v>0.4</v>
          </cell>
          <cell r="I93" t="e">
            <v>#N/A</v>
          </cell>
          <cell r="J93">
            <v>1512</v>
          </cell>
          <cell r="K93">
            <v>-212</v>
          </cell>
          <cell r="L93">
            <v>200</v>
          </cell>
          <cell r="M93">
            <v>200</v>
          </cell>
          <cell r="N93">
            <v>200</v>
          </cell>
          <cell r="O93">
            <v>0</v>
          </cell>
          <cell r="P93">
            <v>400</v>
          </cell>
          <cell r="V93">
            <v>224</v>
          </cell>
          <cell r="W93">
            <v>300</v>
          </cell>
          <cell r="X93">
            <v>6.6830357142857144</v>
          </cell>
          <cell r="Y93">
            <v>0.8794642857142857</v>
          </cell>
          <cell r="AB93">
            <v>180</v>
          </cell>
          <cell r="AC93">
            <v>0</v>
          </cell>
          <cell r="AD93">
            <v>219.8</v>
          </cell>
          <cell r="AE93">
            <v>209.8</v>
          </cell>
          <cell r="AF93">
            <v>192</v>
          </cell>
          <cell r="AG93" t="e">
            <v>#N/A</v>
          </cell>
        </row>
        <row r="94">
          <cell r="A94" t="str">
            <v xml:space="preserve"> 343 Сосиски Сочинки Сливочные ТМ Стародворье  0,4 кг</v>
          </cell>
          <cell r="B94" t="str">
            <v>шт</v>
          </cell>
          <cell r="C94">
            <v>56</v>
          </cell>
          <cell r="D94">
            <v>1836</v>
          </cell>
          <cell r="E94">
            <v>1141</v>
          </cell>
          <cell r="F94">
            <v>102</v>
          </cell>
          <cell r="G94">
            <v>0</v>
          </cell>
          <cell r="H94">
            <v>0.4</v>
          </cell>
          <cell r="I94" t="e">
            <v>#N/A</v>
          </cell>
          <cell r="J94">
            <v>1301</v>
          </cell>
          <cell r="K94">
            <v>-160</v>
          </cell>
          <cell r="L94">
            <v>200</v>
          </cell>
          <cell r="M94">
            <v>0</v>
          </cell>
          <cell r="N94">
            <v>200</v>
          </cell>
          <cell r="O94">
            <v>0</v>
          </cell>
          <cell r="P94">
            <v>500</v>
          </cell>
          <cell r="V94">
            <v>192.2</v>
          </cell>
          <cell r="W94">
            <v>300</v>
          </cell>
          <cell r="X94">
            <v>6.774193548387097</v>
          </cell>
          <cell r="Y94">
            <v>0.53069719042663899</v>
          </cell>
          <cell r="AB94">
            <v>180</v>
          </cell>
          <cell r="AC94">
            <v>0</v>
          </cell>
          <cell r="AD94">
            <v>173.2</v>
          </cell>
          <cell r="AE94">
            <v>163.80000000000001</v>
          </cell>
          <cell r="AF94">
            <v>193</v>
          </cell>
          <cell r="AG94" t="e">
            <v>#N/A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B95" t="str">
            <v>кг</v>
          </cell>
          <cell r="C95">
            <v>42.682000000000002</v>
          </cell>
          <cell r="D95">
            <v>990.18</v>
          </cell>
          <cell r="E95">
            <v>444.39299999999997</v>
          </cell>
          <cell r="F95">
            <v>8.8640000000000008</v>
          </cell>
          <cell r="G95">
            <v>0</v>
          </cell>
          <cell r="H95">
            <v>1</v>
          </cell>
          <cell r="I95" t="e">
            <v>#N/A</v>
          </cell>
          <cell r="J95">
            <v>528.03200000000004</v>
          </cell>
          <cell r="K95">
            <v>-83.639000000000067</v>
          </cell>
          <cell r="L95">
            <v>70</v>
          </cell>
          <cell r="M95">
            <v>50</v>
          </cell>
          <cell r="N95">
            <v>50</v>
          </cell>
          <cell r="O95">
            <v>0</v>
          </cell>
          <cell r="P95">
            <v>200</v>
          </cell>
          <cell r="V95">
            <v>72.093999999999994</v>
          </cell>
          <cell r="W95">
            <v>100</v>
          </cell>
          <cell r="X95">
            <v>6.6422171054456696</v>
          </cell>
          <cell r="Y95">
            <v>0.12295059228229813</v>
          </cell>
          <cell r="AB95">
            <v>83.923000000000002</v>
          </cell>
          <cell r="AC95">
            <v>0</v>
          </cell>
          <cell r="AD95">
            <v>60.688000000000002</v>
          </cell>
          <cell r="AE95">
            <v>53.427</v>
          </cell>
          <cell r="AF95">
            <v>49.982999999999997</v>
          </cell>
          <cell r="AG95" t="e">
            <v>#N/A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B96" t="str">
            <v>кг</v>
          </cell>
          <cell r="C96">
            <v>49.154000000000003</v>
          </cell>
          <cell r="D96">
            <v>1105.857</v>
          </cell>
          <cell r="E96">
            <v>471.22199999999998</v>
          </cell>
          <cell r="F96">
            <v>8.2850000000000001</v>
          </cell>
          <cell r="G96">
            <v>0</v>
          </cell>
          <cell r="H96">
            <v>1</v>
          </cell>
          <cell r="I96" t="e">
            <v>#N/A</v>
          </cell>
          <cell r="J96">
            <v>575.52800000000002</v>
          </cell>
          <cell r="K96">
            <v>-104.30600000000004</v>
          </cell>
          <cell r="L96">
            <v>120</v>
          </cell>
          <cell r="M96">
            <v>50</v>
          </cell>
          <cell r="N96">
            <v>50</v>
          </cell>
          <cell r="O96">
            <v>0</v>
          </cell>
          <cell r="P96">
            <v>150</v>
          </cell>
          <cell r="V96">
            <v>77.347799999999992</v>
          </cell>
          <cell r="W96">
            <v>150</v>
          </cell>
          <cell r="X96">
            <v>6.8299938718360451</v>
          </cell>
          <cell r="Y96">
            <v>0.10711358306247884</v>
          </cell>
          <cell r="AB96">
            <v>84.483000000000004</v>
          </cell>
          <cell r="AC96">
            <v>0</v>
          </cell>
          <cell r="AD96">
            <v>62.020200000000003</v>
          </cell>
          <cell r="AE96">
            <v>60.583799999999997</v>
          </cell>
          <cell r="AF96">
            <v>61.540999999999997</v>
          </cell>
          <cell r="AG96" t="e">
            <v>#N/A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B97" t="str">
            <v>кг</v>
          </cell>
          <cell r="C97">
            <v>52.814999999999998</v>
          </cell>
          <cell r="D97">
            <v>1794.124</v>
          </cell>
          <cell r="E97">
            <v>774.09500000000003</v>
          </cell>
          <cell r="F97">
            <v>29.274000000000001</v>
          </cell>
          <cell r="G97">
            <v>0</v>
          </cell>
          <cell r="H97">
            <v>1</v>
          </cell>
          <cell r="I97" t="e">
            <v>#N/A</v>
          </cell>
          <cell r="J97">
            <v>908.90499999999997</v>
          </cell>
          <cell r="K97">
            <v>-134.80999999999995</v>
          </cell>
          <cell r="L97">
            <v>150</v>
          </cell>
          <cell r="M97">
            <v>80</v>
          </cell>
          <cell r="N97">
            <v>80</v>
          </cell>
          <cell r="O97">
            <v>0</v>
          </cell>
          <cell r="P97">
            <v>300</v>
          </cell>
          <cell r="V97">
            <v>138.0752</v>
          </cell>
          <cell r="W97">
            <v>250</v>
          </cell>
          <cell r="X97">
            <v>6.4405048842949348</v>
          </cell>
          <cell r="Y97">
            <v>0.21201490202440409</v>
          </cell>
          <cell r="AB97">
            <v>83.718999999999994</v>
          </cell>
          <cell r="AC97">
            <v>0</v>
          </cell>
          <cell r="AD97">
            <v>114.9242</v>
          </cell>
          <cell r="AE97">
            <v>114.7974</v>
          </cell>
          <cell r="AF97">
            <v>154.815</v>
          </cell>
          <cell r="AG97" t="e">
            <v>#N/A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B98" t="str">
            <v>кг</v>
          </cell>
          <cell r="C98">
            <v>43.750999999999998</v>
          </cell>
          <cell r="D98">
            <v>1382.604</v>
          </cell>
          <cell r="E98">
            <v>512.12199999999996</v>
          </cell>
          <cell r="F98">
            <v>10.337</v>
          </cell>
          <cell r="G98">
            <v>0</v>
          </cell>
          <cell r="H98">
            <v>1</v>
          </cell>
          <cell r="I98" t="e">
            <v>#N/A</v>
          </cell>
          <cell r="J98">
            <v>689.851</v>
          </cell>
          <cell r="K98">
            <v>-177.72900000000004</v>
          </cell>
          <cell r="L98">
            <v>120</v>
          </cell>
          <cell r="M98">
            <v>50</v>
          </cell>
          <cell r="N98">
            <v>80</v>
          </cell>
          <cell r="O98">
            <v>0</v>
          </cell>
          <cell r="P98">
            <v>250</v>
          </cell>
          <cell r="V98">
            <v>85.622599999999991</v>
          </cell>
          <cell r="W98">
            <v>100</v>
          </cell>
          <cell r="X98">
            <v>7.1282231560359071</v>
          </cell>
          <cell r="Y98">
            <v>0.12072747148533215</v>
          </cell>
          <cell r="AB98">
            <v>84.009</v>
          </cell>
          <cell r="AC98">
            <v>0</v>
          </cell>
          <cell r="AD98">
            <v>82.791200000000003</v>
          </cell>
          <cell r="AE98">
            <v>78.334599999999995</v>
          </cell>
          <cell r="AF98">
            <v>38.527999999999999</v>
          </cell>
          <cell r="AG98" t="e">
            <v>#N/A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B99" t="str">
            <v>кг</v>
          </cell>
          <cell r="C99">
            <v>160.697</v>
          </cell>
          <cell r="D99">
            <v>121.047</v>
          </cell>
          <cell r="E99">
            <v>51.597000000000001</v>
          </cell>
          <cell r="F99">
            <v>137.40100000000001</v>
          </cell>
          <cell r="G99" t="e">
            <v>#N/A</v>
          </cell>
          <cell r="H99">
            <v>0</v>
          </cell>
          <cell r="I99" t="e">
            <v>#N/A</v>
          </cell>
          <cell r="J99">
            <v>57.607999999999997</v>
          </cell>
          <cell r="K99">
            <v>-6.0109999999999957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V99">
            <v>10.3194</v>
          </cell>
          <cell r="X99">
            <v>13.314824505300697</v>
          </cell>
          <cell r="Y99">
            <v>13.314824505300697</v>
          </cell>
          <cell r="AB99">
            <v>0</v>
          </cell>
          <cell r="AC99">
            <v>0</v>
          </cell>
          <cell r="AD99">
            <v>9.8398000000000003</v>
          </cell>
          <cell r="AE99">
            <v>13.5642</v>
          </cell>
          <cell r="AF99">
            <v>14.022</v>
          </cell>
          <cell r="AG99" t="str">
            <v>увел</v>
          </cell>
        </row>
        <row r="100">
          <cell r="A100" t="str">
            <v xml:space="preserve"> 350  Сосиски Сочные без свинины ТМ Особый рецепт 0,4 кг. ПОКОМ</v>
          </cell>
          <cell r="B100" t="str">
            <v>шт</v>
          </cell>
          <cell r="C100">
            <v>15</v>
          </cell>
          <cell r="D100">
            <v>85</v>
          </cell>
          <cell r="E100">
            <v>58</v>
          </cell>
          <cell r="F100">
            <v>38</v>
          </cell>
          <cell r="G100" t="e">
            <v>#N/A</v>
          </cell>
          <cell r="H100">
            <v>0.4</v>
          </cell>
          <cell r="I100" t="e">
            <v>#N/A</v>
          </cell>
          <cell r="J100">
            <v>121</v>
          </cell>
          <cell r="K100">
            <v>-63</v>
          </cell>
          <cell r="L100">
            <v>20</v>
          </cell>
          <cell r="M100">
            <v>0</v>
          </cell>
          <cell r="N100">
            <v>0</v>
          </cell>
          <cell r="O100">
            <v>0</v>
          </cell>
          <cell r="P100">
            <v>20</v>
          </cell>
          <cell r="V100">
            <v>11.6</v>
          </cell>
          <cell r="X100">
            <v>6.7241379310344831</v>
          </cell>
          <cell r="Y100">
            <v>3.2758620689655173</v>
          </cell>
          <cell r="AB100">
            <v>0</v>
          </cell>
          <cell r="AC100">
            <v>0</v>
          </cell>
          <cell r="AD100">
            <v>10.199999999999999</v>
          </cell>
          <cell r="AE100">
            <v>14.6</v>
          </cell>
          <cell r="AF100">
            <v>5</v>
          </cell>
          <cell r="AG100" t="str">
            <v>увел</v>
          </cell>
        </row>
        <row r="101">
          <cell r="A101" t="str">
            <v xml:space="preserve"> 351  Колбаса Стародворская без Шпика 0,4 кг. ТМ Стародворье  ПОКОМ</v>
          </cell>
          <cell r="B101" t="str">
            <v>шт</v>
          </cell>
          <cell r="C101">
            <v>51</v>
          </cell>
          <cell r="D101">
            <v>6</v>
          </cell>
          <cell r="E101">
            <v>16</v>
          </cell>
          <cell r="F101">
            <v>32</v>
          </cell>
          <cell r="G101" t="e">
            <v>#N/A</v>
          </cell>
          <cell r="H101">
            <v>0</v>
          </cell>
          <cell r="I101" t="e">
            <v>#N/A</v>
          </cell>
          <cell r="J101">
            <v>21</v>
          </cell>
          <cell r="K101">
            <v>-5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V101">
            <v>3.2</v>
          </cell>
          <cell r="X101">
            <v>10</v>
          </cell>
          <cell r="Y101">
            <v>10</v>
          </cell>
          <cell r="AB101">
            <v>0</v>
          </cell>
          <cell r="AC101">
            <v>0</v>
          </cell>
          <cell r="AD101">
            <v>1</v>
          </cell>
          <cell r="AE101">
            <v>2.4</v>
          </cell>
          <cell r="AF101">
            <v>6</v>
          </cell>
          <cell r="AG101" t="str">
            <v>вывод</v>
          </cell>
        </row>
        <row r="102">
          <cell r="A102" t="str">
            <v xml:space="preserve"> 352  Ветчина Нежная с нежным филе 0,4 кг ТМ Особый рецепт  ПОКОМ</v>
          </cell>
          <cell r="B102" t="str">
            <v>шт</v>
          </cell>
          <cell r="C102">
            <v>20</v>
          </cell>
          <cell r="D102">
            <v>5</v>
          </cell>
          <cell r="E102">
            <v>10</v>
          </cell>
          <cell r="F102">
            <v>12</v>
          </cell>
          <cell r="G102" t="e">
            <v>#N/A</v>
          </cell>
          <cell r="H102">
            <v>0</v>
          </cell>
          <cell r="I102" t="e">
            <v>#N/A</v>
          </cell>
          <cell r="J102">
            <v>29</v>
          </cell>
          <cell r="K102">
            <v>-19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V102">
            <v>2</v>
          </cell>
          <cell r="X102">
            <v>6</v>
          </cell>
          <cell r="Y102">
            <v>6</v>
          </cell>
          <cell r="AB102">
            <v>0</v>
          </cell>
          <cell r="AC102">
            <v>0</v>
          </cell>
          <cell r="AD102">
            <v>1.8</v>
          </cell>
          <cell r="AE102">
            <v>2.4</v>
          </cell>
          <cell r="AF102">
            <v>0</v>
          </cell>
          <cell r="AG102" t="str">
            <v>вывод</v>
          </cell>
        </row>
        <row r="103">
          <cell r="A103" t="str">
            <v xml:space="preserve"> 364  Сардельки Филейские Вязанка ВЕС NDX ТМ Вязанка  ПОКОМ</v>
          </cell>
          <cell r="B103" t="str">
            <v>кг</v>
          </cell>
          <cell r="C103">
            <v>58.64</v>
          </cell>
          <cell r="D103">
            <v>242.12899999999999</v>
          </cell>
          <cell r="E103">
            <v>275.22399999999999</v>
          </cell>
          <cell r="F103">
            <v>8.3350000000000009</v>
          </cell>
          <cell r="G103">
            <v>0</v>
          </cell>
          <cell r="H103">
            <v>1</v>
          </cell>
          <cell r="I103" t="e">
            <v>#N/A</v>
          </cell>
          <cell r="J103">
            <v>404.58300000000003</v>
          </cell>
          <cell r="K103">
            <v>-129.35900000000004</v>
          </cell>
          <cell r="L103">
            <v>40</v>
          </cell>
          <cell r="M103">
            <v>90</v>
          </cell>
          <cell r="N103">
            <v>70</v>
          </cell>
          <cell r="O103">
            <v>0</v>
          </cell>
          <cell r="P103">
            <v>150</v>
          </cell>
          <cell r="V103">
            <v>55.044799999999995</v>
          </cell>
          <cell r="X103">
            <v>6.5098792256489268</v>
          </cell>
          <cell r="Y103">
            <v>0.15142211435049271</v>
          </cell>
          <cell r="AB103">
            <v>0</v>
          </cell>
          <cell r="AC103">
            <v>0</v>
          </cell>
          <cell r="AD103">
            <v>58.843200000000003</v>
          </cell>
          <cell r="AE103">
            <v>47.314599999999999</v>
          </cell>
          <cell r="AF103">
            <v>2.657</v>
          </cell>
          <cell r="AG103" t="e">
            <v>#N/A</v>
          </cell>
        </row>
        <row r="104">
          <cell r="A104" t="str">
            <v xml:space="preserve"> 366 Колбаса Филейбургская зернистая 0,03 кг с/к нарезка. ТМ Баварушка  ПОКОМ</v>
          </cell>
          <cell r="B104" t="str">
            <v>шт</v>
          </cell>
          <cell r="C104">
            <v>2</v>
          </cell>
          <cell r="D104">
            <v>12</v>
          </cell>
          <cell r="E104">
            <v>10</v>
          </cell>
          <cell r="F104">
            <v>2</v>
          </cell>
          <cell r="G104" t="e">
            <v>#N/A</v>
          </cell>
          <cell r="H104">
            <v>0.03</v>
          </cell>
          <cell r="I104" t="e">
            <v>#N/A</v>
          </cell>
          <cell r="J104">
            <v>99</v>
          </cell>
          <cell r="K104">
            <v>-89</v>
          </cell>
          <cell r="L104">
            <v>0</v>
          </cell>
          <cell r="M104">
            <v>100</v>
          </cell>
          <cell r="N104">
            <v>100</v>
          </cell>
          <cell r="O104">
            <v>0</v>
          </cell>
          <cell r="P104">
            <v>0</v>
          </cell>
          <cell r="V104">
            <v>2</v>
          </cell>
          <cell r="W104">
            <v>100</v>
          </cell>
          <cell r="X104">
            <v>151</v>
          </cell>
          <cell r="Y104">
            <v>1</v>
          </cell>
          <cell r="AB104">
            <v>0</v>
          </cell>
          <cell r="AC104">
            <v>0</v>
          </cell>
          <cell r="AD104">
            <v>103</v>
          </cell>
          <cell r="AE104">
            <v>2.6</v>
          </cell>
          <cell r="AF104">
            <v>0</v>
          </cell>
          <cell r="AG104" t="e">
            <v>#N/A</v>
          </cell>
        </row>
        <row r="105">
          <cell r="A105" t="str">
            <v xml:space="preserve"> 367 Колбаса Балыкбургская с мраморным балыком и кориандра. 0,03кг нарезка ТМ Баварушка  ПОКОМ</v>
          </cell>
          <cell r="C105">
            <v>0</v>
          </cell>
          <cell r="H105">
            <v>0.03</v>
          </cell>
          <cell r="L105">
            <v>0</v>
          </cell>
          <cell r="M105">
            <v>100</v>
          </cell>
          <cell r="N105">
            <v>100</v>
          </cell>
          <cell r="O105">
            <v>0</v>
          </cell>
          <cell r="P105">
            <v>100</v>
          </cell>
          <cell r="V105">
            <v>0</v>
          </cell>
          <cell r="W105">
            <v>100</v>
          </cell>
          <cell r="X105" t="e">
            <v>#DIV/0!</v>
          </cell>
          <cell r="Y105" t="e">
            <v>#DIV/0!</v>
          </cell>
          <cell r="AB105">
            <v>0</v>
          </cell>
          <cell r="AC105">
            <v>0</v>
          </cell>
          <cell r="AD105">
            <v>97.2</v>
          </cell>
          <cell r="AE105">
            <v>0.6</v>
          </cell>
          <cell r="AF105">
            <v>0</v>
          </cell>
          <cell r="AG105" t="e">
            <v>#N/A</v>
          </cell>
        </row>
        <row r="106">
          <cell r="A106" t="str">
            <v xml:space="preserve"> 368 Колбаса Балыкбургская с мраморным балыком 0,13 кг. ТМ Баварушка  ПОКОМ</v>
          </cell>
          <cell r="B106" t="str">
            <v>шт</v>
          </cell>
          <cell r="C106">
            <v>1</v>
          </cell>
          <cell r="D106">
            <v>270</v>
          </cell>
          <cell r="E106">
            <v>257</v>
          </cell>
          <cell r="G106" t="e">
            <v>#N/A</v>
          </cell>
          <cell r="H106">
            <v>0.13</v>
          </cell>
          <cell r="I106" t="e">
            <v>#N/A</v>
          </cell>
          <cell r="J106">
            <v>442</v>
          </cell>
          <cell r="K106">
            <v>-185</v>
          </cell>
          <cell r="L106">
            <v>0</v>
          </cell>
          <cell r="M106">
            <v>50</v>
          </cell>
          <cell r="N106">
            <v>50</v>
          </cell>
          <cell r="O106">
            <v>0</v>
          </cell>
          <cell r="P106">
            <v>200</v>
          </cell>
          <cell r="V106">
            <v>51.4</v>
          </cell>
          <cell r="W106">
            <v>100</v>
          </cell>
          <cell r="X106">
            <v>7.782101167315175</v>
          </cell>
          <cell r="Y106">
            <v>0</v>
          </cell>
          <cell r="AB106">
            <v>0</v>
          </cell>
          <cell r="AC106">
            <v>0</v>
          </cell>
          <cell r="AD106">
            <v>15.2</v>
          </cell>
          <cell r="AE106">
            <v>0.6</v>
          </cell>
          <cell r="AF106">
            <v>14</v>
          </cell>
          <cell r="AG106" t="e">
            <v>#N/A</v>
          </cell>
        </row>
        <row r="107">
          <cell r="A107" t="str">
            <v xml:space="preserve"> 372  Ветчина Сочинка ТМ Стародворье. ВЕС ПОКОМ</v>
          </cell>
          <cell r="B107" t="str">
            <v>кг</v>
          </cell>
          <cell r="C107">
            <v>26.917000000000002</v>
          </cell>
          <cell r="D107">
            <v>25.706</v>
          </cell>
          <cell r="E107">
            <v>29.709</v>
          </cell>
          <cell r="F107">
            <v>16.239999999999998</v>
          </cell>
          <cell r="G107" t="e">
            <v>#N/A</v>
          </cell>
          <cell r="H107">
            <v>1</v>
          </cell>
          <cell r="I107" t="e">
            <v>#N/A</v>
          </cell>
          <cell r="J107">
            <v>48.36</v>
          </cell>
          <cell r="K107">
            <v>-18.651</v>
          </cell>
          <cell r="L107">
            <v>50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V107">
            <v>5.9417999999999997</v>
          </cell>
          <cell r="X107">
            <v>11.148136928203574</v>
          </cell>
          <cell r="Y107">
            <v>2.7331784980982192</v>
          </cell>
          <cell r="AB107">
            <v>0</v>
          </cell>
          <cell r="AC107">
            <v>0</v>
          </cell>
          <cell r="AD107">
            <v>8.655800000000001</v>
          </cell>
          <cell r="AE107">
            <v>11.3842</v>
          </cell>
          <cell r="AF107">
            <v>5.3949999999999996</v>
          </cell>
          <cell r="AG107">
            <v>0</v>
          </cell>
        </row>
        <row r="108">
          <cell r="A108" t="str">
            <v xml:space="preserve"> 373 Колбаса вареная Сочинка ТМ Стародворье ВЕС ПОКОМ</v>
          </cell>
          <cell r="B108" t="str">
            <v>кг</v>
          </cell>
          <cell r="C108">
            <v>-0.22</v>
          </cell>
          <cell r="D108">
            <v>151.857</v>
          </cell>
          <cell r="E108">
            <v>65.570999999999998</v>
          </cell>
          <cell r="F108">
            <v>75.453000000000003</v>
          </cell>
          <cell r="G108" t="e">
            <v>#N/A</v>
          </cell>
          <cell r="H108">
            <v>1</v>
          </cell>
          <cell r="I108" t="e">
            <v>#N/A</v>
          </cell>
          <cell r="J108">
            <v>81.587999999999994</v>
          </cell>
          <cell r="K108">
            <v>-16.016999999999996</v>
          </cell>
          <cell r="L108">
            <v>20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V108">
            <v>13.1142</v>
          </cell>
          <cell r="X108">
            <v>7.2785987707980659</v>
          </cell>
          <cell r="Y108">
            <v>5.753534336825731</v>
          </cell>
          <cell r="AB108">
            <v>0</v>
          </cell>
          <cell r="AC108">
            <v>0</v>
          </cell>
          <cell r="AD108">
            <v>13.833600000000001</v>
          </cell>
          <cell r="AE108">
            <v>12.1714</v>
          </cell>
          <cell r="AF108">
            <v>26.69</v>
          </cell>
          <cell r="AG108" t="e">
            <v>#N/A</v>
          </cell>
        </row>
        <row r="109">
          <cell r="A109" t="str">
            <v xml:space="preserve"> 375  Ветчина Балыкбургская ТМ Баварушка. ВЕС ПОКОМ</v>
          </cell>
          <cell r="B109" t="str">
            <v>кг</v>
          </cell>
          <cell r="D109">
            <v>426.94499999999999</v>
          </cell>
          <cell r="E109">
            <v>92.697000000000003</v>
          </cell>
          <cell r="F109">
            <v>326.31299999999999</v>
          </cell>
          <cell r="G109" t="e">
            <v>#N/A</v>
          </cell>
          <cell r="H109">
            <v>0</v>
          </cell>
          <cell r="I109" t="e">
            <v>#N/A</v>
          </cell>
          <cell r="J109">
            <v>99.671000000000006</v>
          </cell>
          <cell r="K109">
            <v>-6.9740000000000038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V109">
            <v>1.8456000000000017</v>
          </cell>
          <cell r="X109">
            <v>176.80591677503233</v>
          </cell>
          <cell r="Y109">
            <v>176.80591677503233</v>
          </cell>
          <cell r="AB109">
            <v>83.468999999999994</v>
          </cell>
          <cell r="AC109">
            <v>0</v>
          </cell>
          <cell r="AD109">
            <v>0</v>
          </cell>
          <cell r="AE109">
            <v>0</v>
          </cell>
          <cell r="AF109">
            <v>2.6349999999999998</v>
          </cell>
          <cell r="AG109" t="str">
            <v>косяк ш</v>
          </cell>
        </row>
        <row r="110">
          <cell r="A110" t="str">
            <v xml:space="preserve"> 376  Колбаса Докторская Дугушка 0,6кг ГОСТ ТМ Стародворье  ПОКОМ </v>
          </cell>
          <cell r="B110" t="str">
            <v>шт</v>
          </cell>
          <cell r="C110">
            <v>64</v>
          </cell>
          <cell r="D110">
            <v>10</v>
          </cell>
          <cell r="E110">
            <v>65</v>
          </cell>
          <cell r="F110">
            <v>-6</v>
          </cell>
          <cell r="G110" t="e">
            <v>#N/A</v>
          </cell>
          <cell r="H110">
            <v>0.6</v>
          </cell>
          <cell r="I110" t="e">
            <v>#N/A</v>
          </cell>
          <cell r="J110">
            <v>145</v>
          </cell>
          <cell r="K110">
            <v>-80</v>
          </cell>
          <cell r="L110">
            <v>50</v>
          </cell>
          <cell r="M110">
            <v>30</v>
          </cell>
          <cell r="N110">
            <v>30</v>
          </cell>
          <cell r="O110">
            <v>0</v>
          </cell>
          <cell r="P110">
            <v>30</v>
          </cell>
          <cell r="V110">
            <v>13</v>
          </cell>
          <cell r="X110">
            <v>10.307692307692308</v>
          </cell>
          <cell r="Y110">
            <v>-0.46153846153846156</v>
          </cell>
          <cell r="AB110">
            <v>0</v>
          </cell>
          <cell r="AC110">
            <v>0</v>
          </cell>
          <cell r="AD110">
            <v>0</v>
          </cell>
          <cell r="AE110">
            <v>11.6</v>
          </cell>
          <cell r="AF110">
            <v>6</v>
          </cell>
          <cell r="AG110" t="e">
            <v>#N/A</v>
          </cell>
        </row>
        <row r="111">
          <cell r="A111" t="str">
            <v xml:space="preserve"> 377  Колбаса Молочная Дугушка 0,6кг ТМ Стародворье  ПОКОМ</v>
          </cell>
          <cell r="B111" t="str">
            <v>шт</v>
          </cell>
          <cell r="C111">
            <v>72</v>
          </cell>
          <cell r="D111">
            <v>12</v>
          </cell>
          <cell r="E111">
            <v>58</v>
          </cell>
          <cell r="F111">
            <v>26</v>
          </cell>
          <cell r="G111" t="e">
            <v>#N/A</v>
          </cell>
          <cell r="H111">
            <v>0.6</v>
          </cell>
          <cell r="I111" t="e">
            <v>#N/A</v>
          </cell>
          <cell r="J111">
            <v>124</v>
          </cell>
          <cell r="K111">
            <v>-66</v>
          </cell>
          <cell r="L111">
            <v>40</v>
          </cell>
          <cell r="M111">
            <v>20</v>
          </cell>
          <cell r="N111">
            <v>20</v>
          </cell>
          <cell r="O111">
            <v>0</v>
          </cell>
          <cell r="P111">
            <v>20</v>
          </cell>
          <cell r="V111">
            <v>11.6</v>
          </cell>
          <cell r="X111">
            <v>10.862068965517242</v>
          </cell>
          <cell r="Y111">
            <v>2.2413793103448278</v>
          </cell>
          <cell r="AB111">
            <v>0</v>
          </cell>
          <cell r="AC111">
            <v>0</v>
          </cell>
          <cell r="AD111">
            <v>0</v>
          </cell>
          <cell r="AE111">
            <v>8.8000000000000007</v>
          </cell>
          <cell r="AF111">
            <v>6</v>
          </cell>
          <cell r="AG111" t="e">
            <v>#N/A</v>
          </cell>
        </row>
        <row r="112">
          <cell r="A112" t="str">
            <v xml:space="preserve"> 380  Колбаса Филейбургская с филе сочного окорока 0,13кг с/в ТМ Баварушка  ПОКОМ</v>
          </cell>
          <cell r="B112" t="str">
            <v>шт</v>
          </cell>
          <cell r="C112">
            <v>64</v>
          </cell>
          <cell r="D112">
            <v>158</v>
          </cell>
          <cell r="E112">
            <v>155</v>
          </cell>
          <cell r="F112">
            <v>13</v>
          </cell>
          <cell r="G112" t="e">
            <v>#N/A</v>
          </cell>
          <cell r="H112">
            <v>0.13</v>
          </cell>
          <cell r="I112" t="e">
            <v>#N/A</v>
          </cell>
          <cell r="J112">
            <v>253</v>
          </cell>
          <cell r="K112">
            <v>-98</v>
          </cell>
          <cell r="L112">
            <v>50</v>
          </cell>
          <cell r="M112">
            <v>50</v>
          </cell>
          <cell r="N112">
            <v>50</v>
          </cell>
          <cell r="O112">
            <v>0</v>
          </cell>
          <cell r="P112">
            <v>100</v>
          </cell>
          <cell r="V112">
            <v>31</v>
          </cell>
          <cell r="W112">
            <v>100</v>
          </cell>
          <cell r="X112">
            <v>11.709677419354838</v>
          </cell>
          <cell r="Y112">
            <v>0.41935483870967744</v>
          </cell>
          <cell r="AB112">
            <v>0</v>
          </cell>
          <cell r="AC112">
            <v>0</v>
          </cell>
          <cell r="AD112">
            <v>0</v>
          </cell>
          <cell r="AE112">
            <v>25</v>
          </cell>
          <cell r="AF112">
            <v>20</v>
          </cell>
          <cell r="AG112" t="e">
            <v>#N/A</v>
          </cell>
        </row>
        <row r="113">
          <cell r="A113" t="str">
            <v xml:space="preserve"> 381 Колбаса Филейбургская с ароматными пряностями 0,03 кг с/в ТМ Баварушка  ПОКОМ</v>
          </cell>
          <cell r="B113" t="str">
            <v>шт</v>
          </cell>
          <cell r="D113">
            <v>348</v>
          </cell>
          <cell r="E113">
            <v>332</v>
          </cell>
          <cell r="F113">
            <v>2</v>
          </cell>
          <cell r="G113" t="e">
            <v>#N/A</v>
          </cell>
          <cell r="H113">
            <v>0.03</v>
          </cell>
          <cell r="I113" t="e">
            <v>#N/A</v>
          </cell>
          <cell r="J113">
            <v>521</v>
          </cell>
          <cell r="K113">
            <v>-189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300</v>
          </cell>
          <cell r="V113">
            <v>66.400000000000006</v>
          </cell>
          <cell r="W113">
            <v>100</v>
          </cell>
          <cell r="X113">
            <v>6.0542168674698793</v>
          </cell>
          <cell r="Y113">
            <v>3.012048192771084E-2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23</v>
          </cell>
          <cell r="AG113" t="e">
            <v>#N/A</v>
          </cell>
        </row>
        <row r="114">
          <cell r="A114" t="str">
            <v>БОНУС_283  Сосиски Сочинки, ВЕС, ТМ Стародворье ПОКОМ</v>
          </cell>
          <cell r="B114" t="str">
            <v>кг</v>
          </cell>
          <cell r="C114">
            <v>-119.532</v>
          </cell>
          <cell r="D114">
            <v>511.59399999999999</v>
          </cell>
          <cell r="E114">
            <v>476.64699999999999</v>
          </cell>
          <cell r="F114">
            <v>-91.206999999999994</v>
          </cell>
          <cell r="G114" t="e">
            <v>#N/A</v>
          </cell>
          <cell r="H114">
            <v>0</v>
          </cell>
          <cell r="I114" t="e">
            <v>#N/A</v>
          </cell>
          <cell r="J114">
            <v>576.37300000000005</v>
          </cell>
          <cell r="K114">
            <v>-99.726000000000056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V114">
            <v>95.329399999999993</v>
          </cell>
          <cell r="X114">
            <v>-0.95675625777567053</v>
          </cell>
          <cell r="Y114">
            <v>-0.95675625777567053</v>
          </cell>
          <cell r="AB114">
            <v>0</v>
          </cell>
          <cell r="AC114">
            <v>0</v>
          </cell>
          <cell r="AD114">
            <v>11.2334</v>
          </cell>
          <cell r="AE114">
            <v>51.387199999999993</v>
          </cell>
          <cell r="AF114">
            <v>97.828999999999994</v>
          </cell>
          <cell r="AG114" t="e">
            <v>#N/A</v>
          </cell>
        </row>
        <row r="115">
          <cell r="A115" t="str">
            <v>БОНУС_Колбаса Докторская Особая ТМ Особый рецепт,  0,5кг, ПОКОМ</v>
          </cell>
          <cell r="B115" t="str">
            <v>шт</v>
          </cell>
          <cell r="C115">
            <v>-160</v>
          </cell>
          <cell r="D115">
            <v>341</v>
          </cell>
          <cell r="E115">
            <v>294</v>
          </cell>
          <cell r="F115">
            <v>-123</v>
          </cell>
          <cell r="G115" t="e">
            <v>#N/A</v>
          </cell>
          <cell r="H115">
            <v>0</v>
          </cell>
          <cell r="I115" t="e">
            <v>#N/A</v>
          </cell>
          <cell r="J115">
            <v>342</v>
          </cell>
          <cell r="K115">
            <v>-48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V115">
            <v>58.8</v>
          </cell>
          <cell r="X115">
            <v>-2.0918367346938775</v>
          </cell>
          <cell r="Y115">
            <v>-2.0918367346938775</v>
          </cell>
          <cell r="AB115">
            <v>0</v>
          </cell>
          <cell r="AC115">
            <v>0</v>
          </cell>
          <cell r="AD115">
            <v>5.6</v>
          </cell>
          <cell r="AE115">
            <v>50.6</v>
          </cell>
          <cell r="AF115">
            <v>65</v>
          </cell>
          <cell r="AG115" t="e">
            <v>#N/A</v>
          </cell>
        </row>
        <row r="116">
          <cell r="A116" t="str">
            <v>БОНУС_Колбаса Мясорубская с рубленой грудинкой 0,35кг срез ТМ Стародворье  ПОКОМ</v>
          </cell>
          <cell r="B116" t="str">
            <v>шт</v>
          </cell>
          <cell r="C116">
            <v>-126</v>
          </cell>
          <cell r="D116">
            <v>370</v>
          </cell>
          <cell r="E116">
            <v>307</v>
          </cell>
          <cell r="F116">
            <v>-73</v>
          </cell>
          <cell r="G116">
            <v>0</v>
          </cell>
          <cell r="H116">
            <v>0</v>
          </cell>
          <cell r="I116" t="e">
            <v>#N/A</v>
          </cell>
          <cell r="J116">
            <v>457</v>
          </cell>
          <cell r="K116">
            <v>-150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V116">
            <v>61.4</v>
          </cell>
          <cell r="X116">
            <v>-1.1889250814332248</v>
          </cell>
          <cell r="Y116">
            <v>-1.1889250814332248</v>
          </cell>
          <cell r="AB116">
            <v>0</v>
          </cell>
          <cell r="AC116">
            <v>0</v>
          </cell>
          <cell r="AD116">
            <v>56.8</v>
          </cell>
          <cell r="AE116">
            <v>45.6</v>
          </cell>
          <cell r="AF116">
            <v>18</v>
          </cell>
          <cell r="AG116" t="e">
            <v>#N/A</v>
          </cell>
        </row>
        <row r="117">
          <cell r="A117" t="str">
            <v>БОНУС_Колбаса Мясорубская с рубленой грудинкой ВЕС ТМ Стародворье  ПОКОМ</v>
          </cell>
          <cell r="B117" t="str">
            <v>кг</v>
          </cell>
          <cell r="C117">
            <v>-241.702</v>
          </cell>
          <cell r="D117">
            <v>483.13</v>
          </cell>
          <cell r="E117">
            <v>344.202</v>
          </cell>
          <cell r="F117">
            <v>-117.13800000000001</v>
          </cell>
          <cell r="G117">
            <v>0</v>
          </cell>
          <cell r="H117">
            <v>0</v>
          </cell>
          <cell r="I117" t="e">
            <v>#N/A</v>
          </cell>
          <cell r="J117">
            <v>412.89699999999999</v>
          </cell>
          <cell r="K117">
            <v>-68.694999999999993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V117">
            <v>68.840400000000002</v>
          </cell>
          <cell r="X117">
            <v>-1.7015880209876759</v>
          </cell>
          <cell r="Y117">
            <v>-1.7015880209876759</v>
          </cell>
          <cell r="AB117">
            <v>0</v>
          </cell>
          <cell r="AC117">
            <v>0</v>
          </cell>
          <cell r="AD117">
            <v>57.809600000000003</v>
          </cell>
          <cell r="AE117">
            <v>67.708799999999997</v>
          </cell>
          <cell r="AF117">
            <v>29.611000000000001</v>
          </cell>
          <cell r="AG117" t="e">
            <v>#N/A</v>
          </cell>
        </row>
        <row r="118">
          <cell r="A118" t="str">
            <v>БОНУС_Сосиски Баварские,  0.42кг,ПОКОМ</v>
          </cell>
          <cell r="B118" t="str">
            <v>шт</v>
          </cell>
          <cell r="C118">
            <v>-931</v>
          </cell>
          <cell r="D118">
            <v>1761</v>
          </cell>
          <cell r="E118">
            <v>1131</v>
          </cell>
          <cell r="F118">
            <v>-324</v>
          </cell>
          <cell r="G118">
            <v>0</v>
          </cell>
          <cell r="H118">
            <v>0</v>
          </cell>
          <cell r="I118" t="e">
            <v>#N/A</v>
          </cell>
          <cell r="J118">
            <v>1483</v>
          </cell>
          <cell r="K118">
            <v>-352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V118">
            <v>226.2</v>
          </cell>
          <cell r="X118">
            <v>-1.4323607427055705</v>
          </cell>
          <cell r="Y118">
            <v>-1.4323607427055705</v>
          </cell>
          <cell r="AB118">
            <v>0</v>
          </cell>
          <cell r="AC118">
            <v>0</v>
          </cell>
          <cell r="AD118">
            <v>208.2</v>
          </cell>
          <cell r="AE118">
            <v>275.39999999999998</v>
          </cell>
          <cell r="AF118">
            <v>48</v>
          </cell>
          <cell r="AG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09.09.2023 - 15.09.2023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2.65</v>
          </cell>
          <cell r="F7">
            <v>103.81100000000001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2.65</v>
          </cell>
          <cell r="F8">
            <v>134.88200000000001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4.0359999999999996</v>
          </cell>
          <cell r="F9">
            <v>1022.908</v>
          </cell>
        </row>
        <row r="10">
          <cell r="A10" t="str">
            <v xml:space="preserve"> 011  Колбаса Салями Финская, Вязанка фиброуз в/у, ПОКОМ</v>
          </cell>
          <cell r="F10">
            <v>4.3</v>
          </cell>
        </row>
        <row r="11">
          <cell r="A11" t="str">
            <v xml:space="preserve"> 013  Сардельки Вязанка Стародворские NDX, ВЕС.  ПОКОМ</v>
          </cell>
          <cell r="D11">
            <v>6.5</v>
          </cell>
          <cell r="F11">
            <v>16.899999999999999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3.9</v>
          </cell>
          <cell r="F12">
            <v>803.67399999999998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12.7</v>
          </cell>
          <cell r="F13">
            <v>2549.0740000000001</v>
          </cell>
        </row>
        <row r="14">
          <cell r="A14" t="str">
            <v xml:space="preserve"> 018  Сосиски Рубленые, Вязанка вискофан  ВЕС.ПОКОМ</v>
          </cell>
          <cell r="F14">
            <v>353.62299999999999</v>
          </cell>
        </row>
        <row r="15">
          <cell r="A15" t="str">
            <v xml:space="preserve"> 020  Ветчина Столичная Вязанка, вектор 0.5кг, ПОКОМ</v>
          </cell>
          <cell r="D15">
            <v>11</v>
          </cell>
          <cell r="F15">
            <v>11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13</v>
          </cell>
          <cell r="F16">
            <v>904</v>
          </cell>
        </row>
        <row r="17">
          <cell r="A17" t="str">
            <v xml:space="preserve"> 022  Колбаса Вязанка со шпиком, вектор 0,5кг, ПОКОМ</v>
          </cell>
          <cell r="D17">
            <v>11</v>
          </cell>
          <cell r="F17">
            <v>390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19</v>
          </cell>
          <cell r="F18">
            <v>1692</v>
          </cell>
        </row>
        <row r="19">
          <cell r="A19" t="str">
            <v xml:space="preserve"> 025  Колбаса Молочная стародворская, Вязанка вектор 0,5 кг,ПОКОМ</v>
          </cell>
          <cell r="D19">
            <v>10</v>
          </cell>
          <cell r="F19">
            <v>10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3012</v>
          </cell>
          <cell r="F20">
            <v>5923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1119</v>
          </cell>
          <cell r="F21">
            <v>6846</v>
          </cell>
        </row>
        <row r="22">
          <cell r="A22" t="str">
            <v xml:space="preserve"> 034  Сосиски Рубленые, Вязанка вискофан МГС, 0.5кг, ПОКОМ</v>
          </cell>
          <cell r="D22">
            <v>2</v>
          </cell>
          <cell r="F22">
            <v>392</v>
          </cell>
        </row>
        <row r="23">
          <cell r="A23" t="str">
            <v xml:space="preserve"> 043  Ветчина Нежная ТМ Особый рецепт, п/а, 0,4кг    ПОКОМ</v>
          </cell>
          <cell r="F23">
            <v>161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F24">
            <v>232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287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F26">
            <v>252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9</v>
          </cell>
          <cell r="F27">
            <v>388</v>
          </cell>
        </row>
        <row r="28">
          <cell r="A28" t="str">
            <v xml:space="preserve"> 059  Колбаса Докторская по-стародворски  0.5 кг, ПОКОМ</v>
          </cell>
          <cell r="F28">
            <v>1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1</v>
          </cell>
          <cell r="F29">
            <v>461</v>
          </cell>
        </row>
        <row r="30">
          <cell r="A30" t="str">
            <v xml:space="preserve"> 064  Колбаса Молочная Дугушка, вектор 0,4 кг, ТМ Стародворье  ПОКОМ</v>
          </cell>
          <cell r="F30">
            <v>264</v>
          </cell>
        </row>
        <row r="31">
          <cell r="A31" t="str">
            <v xml:space="preserve"> 068  Колбаса Особая ТМ Особый рецепт, 0,5 кг, ПОКОМ</v>
          </cell>
          <cell r="F31">
            <v>162</v>
          </cell>
        </row>
        <row r="32">
          <cell r="A32" t="str">
            <v xml:space="preserve"> 070  Колбаса Рубленая запеч Дугушка, вектор 0,35 кг, ТМ Стародворье    ПОКОМ</v>
          </cell>
          <cell r="D32">
            <v>1</v>
          </cell>
          <cell r="F32">
            <v>3</v>
          </cell>
        </row>
        <row r="33">
          <cell r="A33" t="str">
            <v xml:space="preserve"> 079  Колбаса Сервелат Кремлевский,  0.35 кг, ПОКОМ</v>
          </cell>
          <cell r="F33">
            <v>122</v>
          </cell>
        </row>
        <row r="34">
          <cell r="A34" t="str">
            <v xml:space="preserve"> 080  Колбаса Сервелат Филейбургский, в/у 0,35 кг срез, БАВАРУШКА ПОКОМ</v>
          </cell>
          <cell r="D34">
            <v>1</v>
          </cell>
          <cell r="F34">
            <v>1</v>
          </cell>
        </row>
        <row r="35">
          <cell r="A35" t="str">
            <v xml:space="preserve"> 083  Колбаса Швейцарская 0,17 кг., ШТ., сырокопченая   ПОКОМ</v>
          </cell>
          <cell r="D35">
            <v>6</v>
          </cell>
          <cell r="F35">
            <v>1540</v>
          </cell>
        </row>
        <row r="36">
          <cell r="A36" t="str">
            <v xml:space="preserve"> 084  Колбаски Баварские копченые, NDX в МГС 0,28 кг, ТМ Стародворье  ПОКОМ</v>
          </cell>
          <cell r="D36">
            <v>24</v>
          </cell>
          <cell r="F36">
            <v>4114</v>
          </cell>
        </row>
        <row r="37">
          <cell r="A37" t="str">
            <v xml:space="preserve"> 091  Сардельки Баварские, МГС 0.38кг, ТМ Стародворье  ПОКОМ</v>
          </cell>
          <cell r="F37">
            <v>390</v>
          </cell>
        </row>
        <row r="38">
          <cell r="A38" t="str">
            <v xml:space="preserve"> 092  Сосиски Баварские с сыром,  0.42кг,ПОКОМ</v>
          </cell>
          <cell r="D38">
            <v>923</v>
          </cell>
          <cell r="F38">
            <v>6014</v>
          </cell>
        </row>
        <row r="39">
          <cell r="A39" t="str">
            <v xml:space="preserve"> 093  Сосиски Баварские с сыром, БАВАРУШКИ МГС 0.42кг, ТМ Стародворье    ПОКОМ</v>
          </cell>
          <cell r="F39">
            <v>3</v>
          </cell>
        </row>
        <row r="40">
          <cell r="A40" t="str">
            <v xml:space="preserve"> 096  Сосиски Баварские,  0.42кг,ПОКОМ</v>
          </cell>
          <cell r="D40">
            <v>3638</v>
          </cell>
          <cell r="F40">
            <v>14186</v>
          </cell>
        </row>
        <row r="41">
          <cell r="A41" t="str">
            <v xml:space="preserve"> 097  Сосиски Баварские,  0.84кг, БАВАРУШКИ ПОКОМ</v>
          </cell>
          <cell r="D41">
            <v>3</v>
          </cell>
          <cell r="F41">
            <v>3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D42">
            <v>6</v>
          </cell>
          <cell r="F42">
            <v>3110</v>
          </cell>
        </row>
        <row r="43">
          <cell r="A43" t="str">
            <v xml:space="preserve"> 116  Колбаса Балыкбурская с копченым балыком, в/у 0,35 кг срез, БАВАРУШКА ПОКОМ</v>
          </cell>
          <cell r="D43">
            <v>819</v>
          </cell>
          <cell r="F43">
            <v>1282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D44">
            <v>1380</v>
          </cell>
          <cell r="F44">
            <v>2116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D45">
            <v>7</v>
          </cell>
          <cell r="F45">
            <v>1898</v>
          </cell>
        </row>
        <row r="46">
          <cell r="A46" t="str">
            <v xml:space="preserve"> 119  Паштет печеночный Гусь со вкусом гусиного мяса, 0,1 кг ПОКОМ</v>
          </cell>
          <cell r="F46">
            <v>10</v>
          </cell>
        </row>
        <row r="47">
          <cell r="A47" t="str">
            <v xml:space="preserve"> 120  Паштет печеночный Копченый бекон со вкусом копченого бекона 0,1 кг ПОКОМ</v>
          </cell>
          <cell r="F47">
            <v>10</v>
          </cell>
        </row>
        <row r="48">
          <cell r="A48" t="str">
            <v xml:space="preserve"> 200  Ветчина Дугушка ТМ Стародворье, вектор в/у    ПОКОМ</v>
          </cell>
          <cell r="D48">
            <v>9.9</v>
          </cell>
          <cell r="F48">
            <v>794.53700000000003</v>
          </cell>
        </row>
        <row r="49">
          <cell r="A49" t="str">
            <v xml:space="preserve"> 201  Ветчина Нежная ТМ Особый рецепт, (2,5кг), ПОКОМ</v>
          </cell>
          <cell r="D49">
            <v>170.00399999999999</v>
          </cell>
          <cell r="F49">
            <v>6722.6959999999999</v>
          </cell>
        </row>
        <row r="50">
          <cell r="A50" t="str">
            <v xml:space="preserve"> 215  Колбаса Докторская ГОСТ Дугушка, ВЕС, ТМ Стародворье ПОКОМ</v>
          </cell>
          <cell r="D50">
            <v>8.1999999999999993</v>
          </cell>
          <cell r="F50">
            <v>459.3</v>
          </cell>
        </row>
        <row r="51">
          <cell r="A51" t="str">
            <v xml:space="preserve"> 217  Колбаса Докторская Дугушка, ВЕС, НЕ ГОСТ, ТМ Стародворье ПОКОМ</v>
          </cell>
          <cell r="D51">
            <v>6.65</v>
          </cell>
          <cell r="F51">
            <v>1143.4949999999999</v>
          </cell>
        </row>
        <row r="52">
          <cell r="A52" t="str">
            <v xml:space="preserve"> 218  Колбаса Докторская оригинальная ТМ Особый рецепт БОЛЬШОЙ БАТОН, п/а ВЕС, ТМ Стародворье ПОКОМ</v>
          </cell>
          <cell r="D52">
            <v>8</v>
          </cell>
          <cell r="F52">
            <v>320.67399999999998</v>
          </cell>
        </row>
        <row r="53">
          <cell r="A53" t="str">
            <v xml:space="preserve"> 219  Колбаса Докторская Особая ТМ Особый рецепт, ВЕС  ПОКОМ</v>
          </cell>
          <cell r="D53">
            <v>195.10499999999999</v>
          </cell>
          <cell r="F53">
            <v>12173.802</v>
          </cell>
        </row>
        <row r="54">
          <cell r="A54" t="str">
            <v xml:space="preserve"> 220  Колбаса Докторская по-стародворски, амифлекс, ВЕС,   ПОКОМ</v>
          </cell>
          <cell r="F54">
            <v>413.90199999999999</v>
          </cell>
        </row>
        <row r="55">
          <cell r="A55" t="str">
            <v xml:space="preserve"> 225  Колбаса Дугушка со шпиком, ВЕС, ТМ Стародворье   ПОКОМ</v>
          </cell>
          <cell r="D55">
            <v>4.05</v>
          </cell>
          <cell r="F55">
            <v>103.161</v>
          </cell>
        </row>
        <row r="56">
          <cell r="A56" t="str">
            <v xml:space="preserve"> 229  Колбаса Молочная Дугушка, в/у, ВЕС, ТМ Стародворье   ПОКОМ</v>
          </cell>
          <cell r="D56">
            <v>7.4</v>
          </cell>
          <cell r="F56">
            <v>800.56600000000003</v>
          </cell>
        </row>
        <row r="57">
          <cell r="A57" t="str">
            <v xml:space="preserve"> 230  Колбаса Молочная Особая ТМ Особый рецепт, п/а, ВЕС. ПОКОМ</v>
          </cell>
          <cell r="D57">
            <v>35</v>
          </cell>
          <cell r="F57">
            <v>9226.5930000000008</v>
          </cell>
        </row>
        <row r="58">
          <cell r="A58" t="str">
            <v xml:space="preserve"> 235  Колбаса Особая ТМ Особый рецепт, ВЕС, ТМ Стародворье ПОКОМ</v>
          </cell>
          <cell r="D58">
            <v>115</v>
          </cell>
          <cell r="F58">
            <v>6860.1130000000003</v>
          </cell>
        </row>
        <row r="59">
          <cell r="A59" t="str">
            <v xml:space="preserve"> 236  Колбаса Рубленая ЗАПЕЧ. Дугушка ТМ Стародворье, вектор, в/к    ПОКОМ</v>
          </cell>
          <cell r="D59">
            <v>5.65</v>
          </cell>
          <cell r="F59">
            <v>478.93299999999999</v>
          </cell>
        </row>
        <row r="60">
          <cell r="A60" t="str">
            <v xml:space="preserve"> 238  Колбаса Салями Баварушка зернистая, оболочка фиброуз, ВЕС, ТС Баварушка  ПОКОМ</v>
          </cell>
          <cell r="D60">
            <v>2.1</v>
          </cell>
          <cell r="F60">
            <v>2.1</v>
          </cell>
        </row>
        <row r="61">
          <cell r="A61" t="str">
            <v xml:space="preserve"> 239  Колбаса Салями запеч Дугушка, оболочка вектор, ВЕС, ТМ Стародворье  ПОКОМ</v>
          </cell>
          <cell r="D61">
            <v>9.1</v>
          </cell>
          <cell r="F61">
            <v>517.27599999999995</v>
          </cell>
        </row>
        <row r="62">
          <cell r="A62" t="str">
            <v xml:space="preserve"> 240  Колбаса Салями охотничья, ВЕС. ПОКОМ</v>
          </cell>
          <cell r="F62">
            <v>25.361999999999998</v>
          </cell>
        </row>
        <row r="63">
          <cell r="A63" t="str">
            <v xml:space="preserve"> 241  Колбаса Сервелат Баварушка с сочным окороком,  ВЕС, БАВАРУШКА ПОКОМ</v>
          </cell>
          <cell r="D63">
            <v>2.1</v>
          </cell>
          <cell r="F63">
            <v>2.1</v>
          </cell>
        </row>
        <row r="64">
          <cell r="A64" t="str">
            <v xml:space="preserve"> 242  Колбаса Сервелат ЗАПЕЧ.Дугушка ТМ Стародворье, вектор, в/к     ПОКОМ</v>
          </cell>
          <cell r="D64">
            <v>7.5</v>
          </cell>
          <cell r="F64">
            <v>958.39700000000005</v>
          </cell>
        </row>
        <row r="65">
          <cell r="A65" t="str">
            <v xml:space="preserve"> 243  Колбаса Сервелат Зернистый, ВЕС.  ПОКОМ</v>
          </cell>
          <cell r="F65">
            <v>189.886</v>
          </cell>
        </row>
        <row r="66">
          <cell r="A66" t="str">
            <v xml:space="preserve"> 244  Колбаса Сервелат Кремлевский, ВЕС. ПОКОМ</v>
          </cell>
          <cell r="F66">
            <v>6.3</v>
          </cell>
        </row>
        <row r="67">
          <cell r="A67" t="str">
            <v xml:space="preserve"> 247  Сардельки Нежные, ВЕС.  ПОКОМ</v>
          </cell>
          <cell r="D67">
            <v>2.6</v>
          </cell>
          <cell r="F67">
            <v>345.09100000000001</v>
          </cell>
        </row>
        <row r="68">
          <cell r="A68" t="str">
            <v xml:space="preserve"> 248  Сардельки Сочные ТМ Особый рецепт,   ПОКОМ</v>
          </cell>
          <cell r="D68">
            <v>2.6</v>
          </cell>
          <cell r="F68">
            <v>288.90100000000001</v>
          </cell>
        </row>
        <row r="69">
          <cell r="A69" t="str">
            <v xml:space="preserve"> 250  Сардельки стародворские с говядиной в обол. NDX, ВЕС. ПОКОМ</v>
          </cell>
          <cell r="D69">
            <v>10.1</v>
          </cell>
          <cell r="F69">
            <v>1899.38</v>
          </cell>
        </row>
        <row r="70">
          <cell r="A70" t="str">
            <v xml:space="preserve"> 255  Сосиски Молочные для завтрака ТМ Особый рецепт, п/а МГС, ВЕС, ТМ Стародворье  ПОКОМ</v>
          </cell>
          <cell r="F70">
            <v>127.30200000000001</v>
          </cell>
        </row>
        <row r="71">
          <cell r="A71" t="str">
            <v xml:space="preserve"> 257  Сосиски Молочные оригинальные ТМ Особый рецепт, ВЕС.   ПОКОМ</v>
          </cell>
          <cell r="D71">
            <v>1.3</v>
          </cell>
          <cell r="F71">
            <v>546.89800000000002</v>
          </cell>
        </row>
        <row r="72">
          <cell r="A72" t="str">
            <v xml:space="preserve"> 263  Шпикачки Стародворские, ВЕС.  ПОКОМ</v>
          </cell>
          <cell r="F72">
            <v>234.29599999999999</v>
          </cell>
        </row>
        <row r="73">
          <cell r="A73" t="str">
            <v xml:space="preserve"> 265  Колбаса Балыкбургская, ВЕС, ТМ Баварушка  ПОКОМ</v>
          </cell>
          <cell r="D73">
            <v>13.5</v>
          </cell>
          <cell r="F73">
            <v>578.84100000000001</v>
          </cell>
        </row>
        <row r="74">
          <cell r="A74" t="str">
            <v xml:space="preserve"> 266  Колбаса Филейбургская с сочным окороком, ВЕС, ТМ Баварушка  ПОКОМ</v>
          </cell>
          <cell r="D74">
            <v>11.4</v>
          </cell>
          <cell r="F74">
            <v>643.22699999999998</v>
          </cell>
        </row>
        <row r="75">
          <cell r="A75" t="str">
            <v xml:space="preserve"> 267  Колбаса Салями Филейбургская зернистая, оболочка фиброуз, ВЕС, ТМ Баварушка  ПОКОМ</v>
          </cell>
          <cell r="D75">
            <v>6</v>
          </cell>
          <cell r="F75">
            <v>702.6</v>
          </cell>
        </row>
        <row r="76">
          <cell r="A76" t="str">
            <v xml:space="preserve"> 272  Колбаса Сервелат Филедворский, фиброуз, в/у 0,35 кг срез,  ПОКОМ</v>
          </cell>
          <cell r="D76">
            <v>7</v>
          </cell>
          <cell r="F76">
            <v>2486</v>
          </cell>
        </row>
        <row r="77">
          <cell r="A77" t="str">
            <v xml:space="preserve"> 273  Сосиски Сочинки с сочной грудинкой, МГС 0.4кг,   ПОКОМ</v>
          </cell>
          <cell r="D77">
            <v>26</v>
          </cell>
          <cell r="F77">
            <v>6255</v>
          </cell>
        </row>
        <row r="78">
          <cell r="A78" t="str">
            <v xml:space="preserve"> 276  Колбаса Сливушка ТМ Вязанка в оболочке полиамид 0,45 кг  ПОКОМ</v>
          </cell>
          <cell r="D78">
            <v>13</v>
          </cell>
          <cell r="F78">
            <v>3479</v>
          </cell>
        </row>
        <row r="79">
          <cell r="A79" t="str">
            <v xml:space="preserve"> 277  Колбаса Мясорубская ТМ Стародворье с сочной грудинкой , 0,35 кг срез  ПОКОМ</v>
          </cell>
          <cell r="D79">
            <v>1</v>
          </cell>
          <cell r="F79">
            <v>1</v>
          </cell>
        </row>
        <row r="80">
          <cell r="A80" t="str">
            <v xml:space="preserve"> 281  Сосиски Молочные для завтрака ТМ Особый рецепт, 0,4кг  ПОКОМ</v>
          </cell>
          <cell r="F80">
            <v>5</v>
          </cell>
        </row>
        <row r="81">
          <cell r="A81" t="str">
            <v xml:space="preserve"> 283  Сосиски Сочинки, ВЕС, ТМ Стародворье ПОКОМ</v>
          </cell>
          <cell r="D81">
            <v>4</v>
          </cell>
          <cell r="F81">
            <v>640.28899999999999</v>
          </cell>
        </row>
        <row r="82">
          <cell r="A82" t="str">
            <v xml:space="preserve"> 285  Паштет печеночный со слив.маслом ТМ Стародворье ламистер 0,1 кг  ПОКОМ</v>
          </cell>
          <cell r="F82">
            <v>450</v>
          </cell>
        </row>
        <row r="83">
          <cell r="A83" t="str">
            <v xml:space="preserve"> 296  Колбаса Мясорубская с рубленой грудинкой 0,35кг срез ТМ Стародворье  ПОКОМ</v>
          </cell>
          <cell r="D83">
            <v>12</v>
          </cell>
          <cell r="F83">
            <v>1917</v>
          </cell>
        </row>
        <row r="84">
          <cell r="A84" t="str">
            <v xml:space="preserve"> 297  Колбаса Мясорубская с рубленой грудинкой ВЕС ТМ Стародворье  ПОКОМ</v>
          </cell>
          <cell r="F84">
            <v>400.76400000000001</v>
          </cell>
        </row>
        <row r="85">
          <cell r="A85" t="str">
            <v xml:space="preserve"> 301  Сосиски Сочинки по-баварски с сыром,  0.4кг, ТМ Стародворье  ПОКОМ</v>
          </cell>
          <cell r="D85">
            <v>36</v>
          </cell>
          <cell r="F85">
            <v>5876</v>
          </cell>
        </row>
        <row r="86">
          <cell r="A86" t="str">
            <v xml:space="preserve"> 302  Сосиски Сочинки по-баварски,  0.4кг, ТМ Стародворье  ПОКОМ</v>
          </cell>
          <cell r="D86">
            <v>34</v>
          </cell>
          <cell r="F86">
            <v>7054</v>
          </cell>
        </row>
        <row r="87">
          <cell r="A87" t="str">
            <v xml:space="preserve"> 303  Колбаса Мясорубская ТМ Стародворье с рубленой грудинкой в/у 0,4 кг срез  ПОКОМ</v>
          </cell>
          <cell r="F87">
            <v>1</v>
          </cell>
        </row>
        <row r="88">
          <cell r="A88" t="str">
            <v xml:space="preserve"> 304  Колбаса Салями Мясорубская с рубленным шпиком ВЕС ТМ Стародворье  ПОКОМ</v>
          </cell>
          <cell r="F88">
            <v>83.128</v>
          </cell>
        </row>
        <row r="89">
          <cell r="A89" t="str">
            <v xml:space="preserve"> 305  Колбаса Сервелат Мясорубский с мелкорубленным окороком в/у  ТМ Стародворье ВЕС   ПОКОМ</v>
          </cell>
          <cell r="F89">
            <v>147.72300000000001</v>
          </cell>
        </row>
        <row r="90">
          <cell r="A90" t="str">
            <v xml:space="preserve"> 306  Колбаса Салями Мясорубская с рубленым шпиком 0,35 кг срез ТМ Стародворье   Поком</v>
          </cell>
          <cell r="D90">
            <v>9</v>
          </cell>
          <cell r="F90">
            <v>1598</v>
          </cell>
        </row>
        <row r="91">
          <cell r="A91" t="str">
            <v xml:space="preserve"> 307  Колбаса Сервелат Мясорубский с мелкорубленным окороком 0,35 кг срез ТМ Стародворье   Поком</v>
          </cell>
          <cell r="D91">
            <v>11</v>
          </cell>
          <cell r="F91">
            <v>2376</v>
          </cell>
        </row>
        <row r="92">
          <cell r="A92" t="str">
            <v xml:space="preserve"> 309  Сосиски Сочинки с сыром 0,4 кг ТМ Стародворье  ПОКОМ</v>
          </cell>
          <cell r="D92">
            <v>16</v>
          </cell>
          <cell r="F92">
            <v>1681</v>
          </cell>
        </row>
        <row r="93">
          <cell r="A93" t="str">
            <v xml:space="preserve"> 312  Ветчина Филейская ВЕС ТМ  Вязанка ТС Столичная  ПОКОМ</v>
          </cell>
          <cell r="D93">
            <v>3.95</v>
          </cell>
          <cell r="F93">
            <v>399.37400000000002</v>
          </cell>
        </row>
        <row r="94">
          <cell r="A94" t="str">
            <v xml:space="preserve"> 314  Крылышки копченые на решетке 0,3 кг ТМ Ядрена копоть  ПОКОМ</v>
          </cell>
          <cell r="F94">
            <v>84</v>
          </cell>
        </row>
        <row r="95">
          <cell r="A95" t="str">
            <v xml:space="preserve"> 315  Колбаса вареная Молокуша ТМ Вязанка ВЕС, ПОКОМ</v>
          </cell>
          <cell r="D95">
            <v>5.2</v>
          </cell>
          <cell r="F95">
            <v>949.33299999999997</v>
          </cell>
        </row>
        <row r="96">
          <cell r="A96" t="str">
            <v xml:space="preserve"> 316  Колбаса Нежная ТМ Зареченские ВЕС  ПОКОМ</v>
          </cell>
          <cell r="F96">
            <v>349.351</v>
          </cell>
        </row>
        <row r="97">
          <cell r="A97" t="str">
            <v xml:space="preserve"> 317 Колбаса Сервелат Рижский ТМ Зареченские, ВЕС  ПОКОМ</v>
          </cell>
          <cell r="F97">
            <v>40.957000000000001</v>
          </cell>
        </row>
        <row r="98">
          <cell r="A98" t="str">
            <v xml:space="preserve"> 318  Сосиски Датские ТМ Зареченские, ВЕС  ПОКОМ</v>
          </cell>
          <cell r="D98">
            <v>20.9</v>
          </cell>
          <cell r="F98">
            <v>3317.4989999999998</v>
          </cell>
        </row>
        <row r="99">
          <cell r="A99" t="str">
            <v xml:space="preserve"> 319  Колбаса вареная Филейская ТМ Вязанка ТС Классическая, 0,45 кг. ПОКОМ</v>
          </cell>
          <cell r="D99">
            <v>3286</v>
          </cell>
          <cell r="F99">
            <v>8101</v>
          </cell>
        </row>
        <row r="100">
          <cell r="A100" t="str">
            <v xml:space="preserve"> 322  Колбаса вареная Молокуша 0,45кг ТМ Вязанка  ПОКОМ</v>
          </cell>
          <cell r="D100">
            <v>657</v>
          </cell>
          <cell r="F100">
            <v>6137</v>
          </cell>
        </row>
        <row r="101">
          <cell r="A101" t="str">
            <v xml:space="preserve"> 324  Ветчина Филейская ТМ Вязанка Столичная 0,45 кг ПОКОМ</v>
          </cell>
          <cell r="D101">
            <v>3</v>
          </cell>
          <cell r="F101">
            <v>1805</v>
          </cell>
        </row>
        <row r="102">
          <cell r="A102" t="str">
            <v xml:space="preserve"> 325  Сосиски Сочинки по-баварски с сыром Стародворье, ВЕС ПОКОМ</v>
          </cell>
          <cell r="F102">
            <v>28.352</v>
          </cell>
        </row>
        <row r="103">
          <cell r="A103" t="str">
            <v xml:space="preserve"> 327  Сосиски Сочинки с сыром ТМ Стародворье, ВЕС ПОКОМ</v>
          </cell>
          <cell r="D103">
            <v>2</v>
          </cell>
          <cell r="F103">
            <v>42.953000000000003</v>
          </cell>
        </row>
        <row r="104">
          <cell r="A104" t="str">
            <v xml:space="preserve"> 328  Сардельки Сочинки Стародворье ТМ  0,4 кг ПОКОМ</v>
          </cell>
          <cell r="F104">
            <v>226</v>
          </cell>
        </row>
        <row r="105">
          <cell r="A105" t="str">
            <v xml:space="preserve"> 329  Сардельки Сочинки с сыром Стародворье ТМ, 0,4 кг. ПОКОМ</v>
          </cell>
          <cell r="D105">
            <v>2</v>
          </cell>
          <cell r="F105">
            <v>501</v>
          </cell>
        </row>
        <row r="106">
          <cell r="A106" t="str">
            <v xml:space="preserve"> 330  Колбаса вареная Филейская ТМ Вязанка ТС Классическая ВЕС  ПОКОМ</v>
          </cell>
          <cell r="D106">
            <v>13.15</v>
          </cell>
          <cell r="F106">
            <v>1935.2339999999999</v>
          </cell>
        </row>
        <row r="107">
          <cell r="A107" t="str">
            <v xml:space="preserve"> 331  Сосиски Сочинки по-баварски ВЕС ТМ Стародворье  Поком</v>
          </cell>
          <cell r="F107">
            <v>61.648000000000003</v>
          </cell>
        </row>
        <row r="108">
          <cell r="A108" t="str">
            <v xml:space="preserve"> 334  Паштет Любительский ТМ Стародворье ламистер 0,1 кг  ПОКОМ</v>
          </cell>
          <cell r="F108">
            <v>379</v>
          </cell>
        </row>
        <row r="109">
          <cell r="A109" t="str">
            <v xml:space="preserve"> 341 Сосиски Сочинки Сливочные ТМ Стародворье ВЕС ПОКОМ</v>
          </cell>
          <cell r="F109">
            <v>180.26499999999999</v>
          </cell>
        </row>
        <row r="110">
          <cell r="A110" t="str">
            <v xml:space="preserve"> 342 Сосиски Сочинки Молочные ТМ Стародворье 0,4 кг ПОКОМ</v>
          </cell>
          <cell r="D110">
            <v>14</v>
          </cell>
          <cell r="F110">
            <v>1572</v>
          </cell>
        </row>
        <row r="111">
          <cell r="A111" t="str">
            <v xml:space="preserve"> 343 Сосиски Сочинки Сливочные ТМ Стародворье  0,4 кг</v>
          </cell>
          <cell r="D111">
            <v>10</v>
          </cell>
          <cell r="F111">
            <v>1384</v>
          </cell>
        </row>
        <row r="112">
          <cell r="A112" t="str">
            <v xml:space="preserve"> 344  Колбаса Сочинка по-европейски с сочной грудинкой ТМ Стародворье, ВЕС ПОКОМ</v>
          </cell>
          <cell r="D112">
            <v>4</v>
          </cell>
          <cell r="F112">
            <v>536.44299999999998</v>
          </cell>
        </row>
        <row r="113">
          <cell r="A113" t="str">
            <v xml:space="preserve"> 345  Колбаса Сочинка по-фински с сочным окроком ТМ Стародворье ВЕС ПОКОМ</v>
          </cell>
          <cell r="D113">
            <v>3.2</v>
          </cell>
          <cell r="F113">
            <v>573.529</v>
          </cell>
        </row>
        <row r="114">
          <cell r="A114" t="str">
            <v xml:space="preserve"> 346  Колбаса Сочинка зернистая с сочной грудинкой ТМ Стародворье.ВЕС ПОКОМ</v>
          </cell>
          <cell r="D114">
            <v>16.350000000000001</v>
          </cell>
          <cell r="F114">
            <v>934.14499999999998</v>
          </cell>
        </row>
        <row r="115">
          <cell r="A115" t="str">
            <v xml:space="preserve"> 347  Колбаса Сочинка рубленая с сочным окороком ТМ Стародворье ВЕС ПОКОМ</v>
          </cell>
          <cell r="D115">
            <v>10.199999999999999</v>
          </cell>
          <cell r="F115">
            <v>705.17</v>
          </cell>
        </row>
        <row r="116">
          <cell r="A116" t="str">
            <v xml:space="preserve"> 348  Колбаса Молочная оригинальная ТМ Особый рецепт. большой батон, ВЕС ПОКОМ</v>
          </cell>
          <cell r="F116">
            <v>60.908999999999999</v>
          </cell>
        </row>
        <row r="117">
          <cell r="A117" t="str">
            <v xml:space="preserve"> 349  Сосиски Сочные без свинины ТМ Особый рецепт, ВЕС ПОКОМ</v>
          </cell>
          <cell r="F117">
            <v>25.7</v>
          </cell>
        </row>
        <row r="118">
          <cell r="A118" t="str">
            <v xml:space="preserve"> 350  Сосиски Сочные без свинины ТМ Особый рецепт 0,4 кг. ПОКОМ</v>
          </cell>
          <cell r="D118">
            <v>1</v>
          </cell>
          <cell r="F118">
            <v>145</v>
          </cell>
        </row>
        <row r="119">
          <cell r="A119" t="str">
            <v xml:space="preserve"> 351  Колбаса Стародворская без Шпика 0,4 кг. ТМ Стародворье  ПОКОМ</v>
          </cell>
          <cell r="F119">
            <v>22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F120">
            <v>21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F121">
            <v>3</v>
          </cell>
        </row>
        <row r="122">
          <cell r="A122" t="str">
            <v xml:space="preserve"> 355  Колбаса Сервелат запеченный ТМ Стародворье ТС Дугушка. 0,6 кг. ПОКОМ</v>
          </cell>
          <cell r="F122">
            <v>3</v>
          </cell>
        </row>
        <row r="123">
          <cell r="A123" t="str">
            <v xml:space="preserve"> 364  Сардельки Филейские Вязанка ВЕС NDX ТМ Вязанка  ПОКОМ</v>
          </cell>
          <cell r="D123">
            <v>1.3</v>
          </cell>
          <cell r="F123">
            <v>419.15899999999999</v>
          </cell>
        </row>
        <row r="124">
          <cell r="A124" t="str">
            <v xml:space="preserve"> 366 Колбаса Филейбургская зернистая 0,03 кг с/к нарезка. ТМ Баварушка  ПОКОМ</v>
          </cell>
          <cell r="D124">
            <v>5</v>
          </cell>
          <cell r="F124">
            <v>127</v>
          </cell>
        </row>
        <row r="125">
          <cell r="A125" t="str">
            <v xml:space="preserve"> 367 Колбаса Балыкбургская с мраморным балыком и кориандра. 0,03кг нарезка ТМ Баварушка  ПОКОМ</v>
          </cell>
          <cell r="F125">
            <v>80</v>
          </cell>
        </row>
        <row r="126">
          <cell r="A126" t="str">
            <v xml:space="preserve"> 368 Колбаса Балыкбургская с мраморным балыком 0,13 кг. ТМ Баварушка  ПОКОМ</v>
          </cell>
          <cell r="D126">
            <v>2</v>
          </cell>
          <cell r="F126">
            <v>468</v>
          </cell>
        </row>
        <row r="127">
          <cell r="A127" t="str">
            <v xml:space="preserve"> 372  Ветчина Сочинка ТМ Стародворье. ВЕС ПОКОМ</v>
          </cell>
          <cell r="F127">
            <v>49.158999999999999</v>
          </cell>
        </row>
        <row r="128">
          <cell r="A128" t="str">
            <v xml:space="preserve"> 373 Колбаса вареная Сочинка ТМ Стародворье ВЕС ПОКОМ</v>
          </cell>
          <cell r="F128">
            <v>90.787999999999997</v>
          </cell>
        </row>
        <row r="129">
          <cell r="A129" t="str">
            <v xml:space="preserve"> 375  Ветчина Балыкбургская ТМ Баварушка. ВЕС ПОКОМ</v>
          </cell>
          <cell r="D129">
            <v>1.3</v>
          </cell>
          <cell r="F129">
            <v>189.27799999999999</v>
          </cell>
        </row>
        <row r="130">
          <cell r="A130" t="str">
            <v xml:space="preserve"> 376  Колбаса Докторская Дугушка 0,6кг ГОСТ ТМ Стародворье  ПОКОМ </v>
          </cell>
          <cell r="F130">
            <v>142</v>
          </cell>
        </row>
        <row r="131">
          <cell r="A131" t="str">
            <v xml:space="preserve"> 377  Колбаса Молочная Дугушка 0,6кг ТМ Стародворье  ПОКОМ</v>
          </cell>
          <cell r="F131">
            <v>121</v>
          </cell>
        </row>
        <row r="132">
          <cell r="A132" t="str">
            <v xml:space="preserve"> 380  Колбаса Филейбургская с филе сочного окорока 0,13кг с/в ТМ Баварушка  ПОКОМ</v>
          </cell>
          <cell r="F132">
            <v>220</v>
          </cell>
        </row>
        <row r="133">
          <cell r="A133" t="str">
            <v xml:space="preserve"> 381 Колбаса Филейбургская с ароматными пряностями 0,03 кг с/в ТМ Баварушка  ПОКОМ</v>
          </cell>
          <cell r="F133">
            <v>576</v>
          </cell>
        </row>
        <row r="134">
          <cell r="A134" t="str">
            <v xml:space="preserve"> ВЫВЕДЕНА!!!300  Колбаса Сервелат Мясорубский ТМ Стародворье, в/у 0,35кг  ПОКОМ</v>
          </cell>
          <cell r="F134">
            <v>1</v>
          </cell>
        </row>
        <row r="135">
          <cell r="A135" t="str">
            <v>1002 Ветчина По Швейцарскому рецепту 0,3 (Знаменский СГЦ)  МК</v>
          </cell>
          <cell r="D135">
            <v>146</v>
          </cell>
          <cell r="F135">
            <v>146</v>
          </cell>
        </row>
        <row r="136">
          <cell r="A136" t="str">
            <v>1003 Грудинка с/к (продукт из свинины мясной сырокопченый) (Знамениский СГЦ)  МК</v>
          </cell>
          <cell r="D136">
            <v>37.200000000000003</v>
          </cell>
          <cell r="F136">
            <v>37.200000000000003</v>
          </cell>
        </row>
        <row r="137">
          <cell r="A137" t="str">
            <v>1004 Рулька свиная бескостная в/к в/у (Знаменский СГЦ) МК</v>
          </cell>
          <cell r="D137">
            <v>32</v>
          </cell>
          <cell r="F137">
            <v>32</v>
          </cell>
        </row>
        <row r="138">
          <cell r="A138" t="str">
            <v>1008 Хлеб печеночный 0,3кг в/у ШТ (Знаменский СГЦ)  МК</v>
          </cell>
          <cell r="D138">
            <v>146</v>
          </cell>
          <cell r="F138">
            <v>146</v>
          </cell>
        </row>
        <row r="139">
          <cell r="A139" t="str">
            <v>1009 Мясо по домашнему в/у 0,35шт (Знаменский СГЦ)  МК</v>
          </cell>
          <cell r="D139">
            <v>118</v>
          </cell>
          <cell r="F139">
            <v>118</v>
          </cell>
        </row>
        <row r="140">
          <cell r="A140" t="str">
            <v>3215 ВЕТЧ.МЯСНАЯ Папа может п/о 0.4кг 8шт.    ОСТАНКИНО</v>
          </cell>
          <cell r="D140">
            <v>336</v>
          </cell>
          <cell r="F140">
            <v>336</v>
          </cell>
        </row>
        <row r="141">
          <cell r="A141" t="str">
            <v>3678 СОЧНЫЕ сос п/о мгс 2*2     ОСТАНКИНО</v>
          </cell>
          <cell r="D141">
            <v>2102.8000000000002</v>
          </cell>
          <cell r="F141">
            <v>2102.8000000000002</v>
          </cell>
        </row>
        <row r="142">
          <cell r="A142" t="str">
            <v>3717 СОЧНЫЕ сос п/о мгс 1*6 ОСТАНКИНО</v>
          </cell>
          <cell r="D142">
            <v>1962.6</v>
          </cell>
          <cell r="F142">
            <v>1962.6</v>
          </cell>
        </row>
        <row r="143">
          <cell r="A143" t="str">
            <v>4005 Колбаса с/к  "Кремлевская" (Микоян)   МК</v>
          </cell>
          <cell r="D143">
            <v>2</v>
          </cell>
          <cell r="F143">
            <v>2</v>
          </cell>
        </row>
        <row r="144">
          <cell r="A144" t="str">
            <v>4009 Ветчина вареная "Московская" (Микоян)  МК</v>
          </cell>
          <cell r="D144">
            <v>5.6</v>
          </cell>
          <cell r="F144">
            <v>5.6</v>
          </cell>
        </row>
        <row r="145">
          <cell r="A145" t="str">
            <v>4029 Колбаса Советская п/к 300гр (Микоян)  МК</v>
          </cell>
          <cell r="D145">
            <v>2</v>
          </cell>
          <cell r="F145">
            <v>2</v>
          </cell>
        </row>
        <row r="146">
          <cell r="A146" t="str">
            <v>4063 МЯСНАЯ Папа может вар п/о_Л   ОСТАНКИНО</v>
          </cell>
          <cell r="D146">
            <v>2011.2</v>
          </cell>
          <cell r="F146">
            <v>2011.2</v>
          </cell>
        </row>
        <row r="147">
          <cell r="A147" t="str">
            <v>4117 ЭКСТРА Папа может с/к в/у_Л   ОСТАНКИНО</v>
          </cell>
          <cell r="D147">
            <v>56.5</v>
          </cell>
          <cell r="F147">
            <v>56.5</v>
          </cell>
        </row>
        <row r="148">
          <cell r="A148" t="str">
            <v>4378 ПОСОЛЬСКАЯ с/к в/у  ОСТАНКИНО</v>
          </cell>
          <cell r="F148">
            <v>27.72</v>
          </cell>
        </row>
        <row r="149">
          <cell r="A149" t="str">
            <v>4561 ДОКТОРСКАЯ ГОСТ Папа может вар п/о  ОСТАНКИНО</v>
          </cell>
          <cell r="F149">
            <v>16.256</v>
          </cell>
        </row>
        <row r="150">
          <cell r="A150" t="str">
            <v>4574 Мясная со шпиком Папа может вар п/о ОСТАНКИНО</v>
          </cell>
          <cell r="D150">
            <v>151.65</v>
          </cell>
          <cell r="F150">
            <v>212.328</v>
          </cell>
        </row>
        <row r="151">
          <cell r="A151" t="str">
            <v>4611 ВЕТЧ.ЛЮБИТЕЛЬСКАЯ п/о 0.4кг ОСТАНКИНО</v>
          </cell>
          <cell r="D151">
            <v>101</v>
          </cell>
          <cell r="F151">
            <v>101</v>
          </cell>
        </row>
        <row r="152">
          <cell r="A152" t="str">
            <v>4614 ВЕТЧ.ЛЮБИТЕЛЬСКАЯ п/о _ ОСТАНКИНО</v>
          </cell>
          <cell r="D152">
            <v>269.5</v>
          </cell>
          <cell r="F152">
            <v>269.5</v>
          </cell>
        </row>
        <row r="153">
          <cell r="A153" t="str">
            <v>4813 ФИЛЕЙНАЯ Папа может вар п/о_Л   ОСТАНКИНО</v>
          </cell>
          <cell r="D153">
            <v>486.26600000000002</v>
          </cell>
          <cell r="F153">
            <v>486.26600000000002</v>
          </cell>
        </row>
        <row r="154">
          <cell r="A154" t="str">
            <v>4890 КОПЧЕНЫЕ сос п/о мгс 0.6кг 8шт.  ОСТАНКИНО</v>
          </cell>
          <cell r="F154">
            <v>24</v>
          </cell>
        </row>
        <row r="155">
          <cell r="A155" t="str">
            <v>4908 ДОКТОРСКАЯ ОРИГИН. вар п/о  ОСТАНКИНО</v>
          </cell>
          <cell r="F155">
            <v>40.164999999999999</v>
          </cell>
        </row>
        <row r="156">
          <cell r="A156" t="str">
            <v>4932 СЕРВЕЛАТ ТРАДИЦИОННЫЙ в/к в/у  ОСТАНКИНО</v>
          </cell>
          <cell r="F156">
            <v>20.074000000000002</v>
          </cell>
        </row>
        <row r="157">
          <cell r="A157" t="str">
            <v>4993 САЛЯМИ ИТАЛЬЯНСКАЯ с/к в/у 1/250*8_120c ОСТАНКИНО</v>
          </cell>
          <cell r="D157">
            <v>620</v>
          </cell>
          <cell r="F157">
            <v>620</v>
          </cell>
        </row>
        <row r="158">
          <cell r="A158" t="str">
            <v>5122 ТИРОЛЬСКАЯ п/к в/у 0.620кг  ОСТАНКИНО</v>
          </cell>
          <cell r="F158">
            <v>48</v>
          </cell>
        </row>
        <row r="159">
          <cell r="A159" t="str">
            <v>5206 ЛАДОЖСКАЯ с/к в/у  ОСТАНКИНО</v>
          </cell>
          <cell r="F159">
            <v>16.097000000000001</v>
          </cell>
        </row>
        <row r="160">
          <cell r="A160" t="str">
            <v>5246 ДОКТОРСКАЯ ПРЕМИУМ вар б/о мгс_30с ОСТАНКИНО</v>
          </cell>
          <cell r="D160">
            <v>76.5</v>
          </cell>
          <cell r="F160">
            <v>76.5</v>
          </cell>
        </row>
        <row r="161">
          <cell r="A161" t="str">
            <v>5247 РУССКАЯ ПРЕМИУМ вар б/о мгс_30с ОСТАНКИНО</v>
          </cell>
          <cell r="D161">
            <v>90</v>
          </cell>
          <cell r="F161">
            <v>90</v>
          </cell>
        </row>
        <row r="162">
          <cell r="A162" t="str">
            <v>5336 ОСОБАЯ вар п/о  ОСТАНКИНО</v>
          </cell>
          <cell r="D162">
            <v>65.3</v>
          </cell>
          <cell r="F162">
            <v>65.3</v>
          </cell>
        </row>
        <row r="163">
          <cell r="A163" t="str">
            <v>5337 ОСОБАЯ СО ШПИКОМ вар п/о  ОСТАНКИНО</v>
          </cell>
          <cell r="D163">
            <v>57.3</v>
          </cell>
          <cell r="F163">
            <v>57.3</v>
          </cell>
        </row>
        <row r="164">
          <cell r="A164" t="str">
            <v>5341 СЕРВЕЛАТ ОХОТНИЧИЙ в/к в/у  ОСТАНКИНО</v>
          </cell>
          <cell r="D164">
            <v>409.04700000000003</v>
          </cell>
          <cell r="F164">
            <v>409.04700000000003</v>
          </cell>
        </row>
        <row r="165">
          <cell r="A165" t="str">
            <v>5483 ЭКСТРА Папа может с/к в/у 1/250 8шт.   ОСТАНКИНО</v>
          </cell>
          <cell r="D165">
            <v>972</v>
          </cell>
          <cell r="F165">
            <v>972</v>
          </cell>
        </row>
        <row r="166">
          <cell r="A166" t="str">
            <v>5532 СОЧНЫЕ сос п/о мгс 0.45кг 10шт_45с   ОСТАНКИНО</v>
          </cell>
          <cell r="D166">
            <v>756</v>
          </cell>
          <cell r="F166">
            <v>756</v>
          </cell>
        </row>
        <row r="167">
          <cell r="A167" t="str">
            <v>5533 СОЧНЫЕ сос п/о в/у 1/350 8шт_45с   ОСТАНКИНО</v>
          </cell>
          <cell r="D167">
            <v>25</v>
          </cell>
          <cell r="F167">
            <v>25</v>
          </cell>
        </row>
        <row r="168">
          <cell r="A168" t="str">
            <v>5544 Сервелат Финский в/к в/у_45с НОВАЯ ОСТАНКИНО</v>
          </cell>
          <cell r="D168">
            <v>1074.673</v>
          </cell>
          <cell r="F168">
            <v>1074.673</v>
          </cell>
        </row>
        <row r="169">
          <cell r="A169" t="str">
            <v>5594 СЕРВЕЛАТ РОССИЙСКИЙ в/к в/у 0.840кг_45с  ОСТАНКИНО</v>
          </cell>
          <cell r="F169">
            <v>18</v>
          </cell>
        </row>
        <row r="170">
          <cell r="A170" t="str">
            <v>5682 САЛЯМИ МЕЛКОЗЕРНЕНАЯ с/к в/у 1/120_60с   ОСТАНКИНО</v>
          </cell>
          <cell r="D170">
            <v>2051</v>
          </cell>
          <cell r="F170">
            <v>2051</v>
          </cell>
        </row>
        <row r="171">
          <cell r="A171" t="str">
            <v>5706 АРОМАТНАЯ Папа может с/к в/у 1/250 8шт.  ОСТАНКИНО</v>
          </cell>
          <cell r="D171">
            <v>1048</v>
          </cell>
          <cell r="F171">
            <v>1048</v>
          </cell>
        </row>
        <row r="172">
          <cell r="A172" t="str">
            <v>5708 ПОСОЛЬСКАЯ Папа может с/к в/у ОСТАНКИНО</v>
          </cell>
          <cell r="D172">
            <v>150.61699999999999</v>
          </cell>
          <cell r="F172">
            <v>150.61699999999999</v>
          </cell>
        </row>
        <row r="173">
          <cell r="A173" t="str">
            <v>5813 ГОВЯЖЬИ сос п/о мгс 2*2_45с   ОСТАНКИНО</v>
          </cell>
          <cell r="F173">
            <v>79.48</v>
          </cell>
        </row>
        <row r="174">
          <cell r="A174" t="str">
            <v>5818 МЯСНЫЕ Папа может сос п/о мгс 1*3_45с   ОСТАНКИНО</v>
          </cell>
          <cell r="D174">
            <v>296.3</v>
          </cell>
          <cell r="F174">
            <v>296.3</v>
          </cell>
        </row>
        <row r="175">
          <cell r="A175" t="str">
            <v>5820 СЛИВОЧНЫЕ Папа может сос п/о мгс 2*2_45с   ОСТАНКИНО</v>
          </cell>
          <cell r="D175">
            <v>92</v>
          </cell>
          <cell r="F175">
            <v>92</v>
          </cell>
        </row>
        <row r="176">
          <cell r="A176" t="str">
            <v>5851 ЭКСТРА Папа может вар п/о   ОСТАНКИНО</v>
          </cell>
          <cell r="D176">
            <v>624.4</v>
          </cell>
          <cell r="F176">
            <v>624.4</v>
          </cell>
        </row>
        <row r="177">
          <cell r="A177" t="str">
            <v>5887 ВЕТЧ.ДОМАШНЯЯ Папа может п/о  ОСТАНКИНО</v>
          </cell>
          <cell r="F177">
            <v>24.4</v>
          </cell>
        </row>
        <row r="178">
          <cell r="A178" t="str">
            <v>5931 ОХОТНИЧЬЯ Папа может с/к в/у 1/220 8шт.   ОСТАНКИНО</v>
          </cell>
          <cell r="D178">
            <v>936</v>
          </cell>
          <cell r="F178">
            <v>936</v>
          </cell>
        </row>
        <row r="179">
          <cell r="A179" t="str">
            <v>5992 ВРЕМЯ ОКРОШКИ Папа может вар п/о 0.4кг   ОСТАНКИНО</v>
          </cell>
          <cell r="D179">
            <v>126</v>
          </cell>
          <cell r="F179">
            <v>126</v>
          </cell>
        </row>
        <row r="180">
          <cell r="A180" t="str">
            <v>5997 ОСОБАЯ Коровино вар п/о  ОСТАНКИНО</v>
          </cell>
          <cell r="D180">
            <v>57.9</v>
          </cell>
          <cell r="F180">
            <v>57.9</v>
          </cell>
        </row>
        <row r="181">
          <cell r="A181" t="str">
            <v>6000 МОЛОЧНЫЕ ОРИГИН. сос п/о мгс 0.6кг_45с  ОСТАНКИНО</v>
          </cell>
          <cell r="F181">
            <v>40</v>
          </cell>
        </row>
        <row r="182">
          <cell r="A182" t="str">
            <v>6042 МОЛОЧНЫЕ К ЗАВТРАКУ сос п/о в/у 0.4кг   ОСТАНКИНО</v>
          </cell>
          <cell r="D182">
            <v>2605</v>
          </cell>
          <cell r="F182">
            <v>2605</v>
          </cell>
        </row>
        <row r="183">
          <cell r="A183" t="str">
            <v>6062 МОЛОЧНЫЕ К ЗАВТРАКУ сос п/о мгс 2*2   ОСТАНКИНО</v>
          </cell>
          <cell r="D183">
            <v>745.1</v>
          </cell>
          <cell r="F183">
            <v>745.1</v>
          </cell>
        </row>
        <row r="184">
          <cell r="A184" t="str">
            <v>6123 МОЛОЧНЫЕ КЛАССИЧЕСКИЕ ПМ сос п/о мгс 2*4   ОСТАНКИНО</v>
          </cell>
          <cell r="D184">
            <v>1096.76</v>
          </cell>
          <cell r="F184">
            <v>1096.76</v>
          </cell>
        </row>
        <row r="185">
          <cell r="A185" t="str">
            <v>6192 БЕЗ ШПИКА Папа может вар п/о_Kvalita  ОСТАНКИНО</v>
          </cell>
          <cell r="F185">
            <v>93.247</v>
          </cell>
        </row>
        <row r="186">
          <cell r="A186" t="str">
            <v>6193 КЛАССИЧЕСКИЕ ПМ сос п/о мгс_Kvalita  ОСТАНКИНО</v>
          </cell>
          <cell r="F186">
            <v>18.553999999999998</v>
          </cell>
        </row>
        <row r="187">
          <cell r="A187" t="str">
            <v>6241 ХОТ-ДОГ Папа может сос п/о мгс 0.38кг  ОСТАНКИНО</v>
          </cell>
          <cell r="D187">
            <v>9</v>
          </cell>
          <cell r="F187">
            <v>9</v>
          </cell>
        </row>
        <row r="188">
          <cell r="A188" t="str">
            <v>6268 ГОВЯЖЬЯ Папа может вар п/о 0,4кг 8 шт.  ОСТАНКИНО</v>
          </cell>
          <cell r="D188">
            <v>404</v>
          </cell>
          <cell r="F188">
            <v>404</v>
          </cell>
        </row>
        <row r="189">
          <cell r="A189" t="str">
            <v>6279 КОРЕЙКА ПО-ОСТ.к/в в/с с/н в/у 1/150_45с  ОСТАНКИНО</v>
          </cell>
          <cell r="D189">
            <v>170</v>
          </cell>
          <cell r="F189">
            <v>170</v>
          </cell>
        </row>
        <row r="190">
          <cell r="A190" t="str">
            <v>6281 СВИНИНА ДЕЛИКАТ. к/в мл/к в/у 0.3кг 45с  ОСТАНКИНО</v>
          </cell>
          <cell r="D190">
            <v>713</v>
          </cell>
          <cell r="F190">
            <v>713</v>
          </cell>
        </row>
        <row r="191">
          <cell r="A191" t="str">
            <v>6297 ФИЛЕЙНЫЕ сос ц/о в/у 1/270 12шт_45с  ОСТАНКИНО</v>
          </cell>
          <cell r="D191">
            <v>2977</v>
          </cell>
          <cell r="F191">
            <v>2977</v>
          </cell>
        </row>
        <row r="192">
          <cell r="A192" t="str">
            <v>6325 ДОКТОРСКАЯ ПРЕМИУМ вар п/о 0.4кг 8шт.  ОСТАНКИНО</v>
          </cell>
          <cell r="D192">
            <v>820</v>
          </cell>
          <cell r="F192">
            <v>820</v>
          </cell>
        </row>
        <row r="193">
          <cell r="A193" t="str">
            <v>6333 МЯСНАЯ Папа может вар п/о 0.4кг 8шт.  ОСТАНКИНО</v>
          </cell>
          <cell r="D193">
            <v>6998</v>
          </cell>
          <cell r="F193">
            <v>6998</v>
          </cell>
        </row>
        <row r="194">
          <cell r="A194" t="str">
            <v>6348 ФИЛЕЙНАЯ Папа может вар п/о 0,4кг 8шт.  ОСТАНКИНО</v>
          </cell>
          <cell r="D194">
            <v>8</v>
          </cell>
          <cell r="F194">
            <v>8</v>
          </cell>
        </row>
        <row r="195">
          <cell r="A195" t="str">
            <v>6353 ЭКСТРА Папа может вар п/о 0.4кг 8шт.  ОСТАНКИНО</v>
          </cell>
          <cell r="D195">
            <v>2799</v>
          </cell>
          <cell r="F195">
            <v>2799</v>
          </cell>
        </row>
        <row r="196">
          <cell r="A196" t="str">
            <v>6392 ФИЛЕЙНАЯ Папа может вар п/о 0.4кг. ОСТАНКИНО</v>
          </cell>
          <cell r="D196">
            <v>4357</v>
          </cell>
          <cell r="F196">
            <v>4357</v>
          </cell>
        </row>
        <row r="197">
          <cell r="A197" t="str">
            <v>6397 БОЯNСКАЯ Папа может п/к в/у 0.28кг 8шт.  ОСТАНКИНО</v>
          </cell>
          <cell r="D197">
            <v>5</v>
          </cell>
          <cell r="F197">
            <v>5</v>
          </cell>
        </row>
        <row r="198">
          <cell r="A198" t="str">
            <v>6415 БАЛЫКОВАЯ Коровино п/к в/у 0.84кг 6шт.  ОСТАНКИНО</v>
          </cell>
          <cell r="D198">
            <v>500</v>
          </cell>
          <cell r="F198">
            <v>500</v>
          </cell>
        </row>
        <row r="199">
          <cell r="A199" t="str">
            <v>6427 КЛАССИЧЕСКАЯ ПМ вар п/о 0.35кг 8шт. ОСТАНКИНО</v>
          </cell>
          <cell r="D199">
            <v>1010</v>
          </cell>
          <cell r="F199">
            <v>1010</v>
          </cell>
        </row>
        <row r="200">
          <cell r="A200" t="str">
            <v>6428 СОЧНЫЙ ГРИЛЬ ПМ сос п/о мгс 0.45кг 8шт.  ОСТАНКИНО</v>
          </cell>
          <cell r="D200">
            <v>10</v>
          </cell>
          <cell r="F200">
            <v>10</v>
          </cell>
        </row>
        <row r="201">
          <cell r="A201" t="str">
            <v>6438 БОГАТЫРСКИЕ Папа Может сос п/о в/у 0,3кг  ОСТАНКИНО</v>
          </cell>
          <cell r="D201">
            <v>714</v>
          </cell>
          <cell r="F201">
            <v>714</v>
          </cell>
        </row>
        <row r="202">
          <cell r="A202" t="str">
            <v>6439 ХОТ-ДОГ Папа может сос п/о мгс 0.38кг  ОСТАНКИНО</v>
          </cell>
          <cell r="D202">
            <v>257</v>
          </cell>
          <cell r="F202">
            <v>257</v>
          </cell>
        </row>
        <row r="203">
          <cell r="A203" t="str">
            <v>6448 СВИНИНА МАДЕРА с/к с/н в/у 1/100 10шт.   ОСТАНКИНО</v>
          </cell>
          <cell r="D203">
            <v>255</v>
          </cell>
          <cell r="F203">
            <v>255</v>
          </cell>
        </row>
        <row r="204">
          <cell r="A204" t="str">
            <v>6450 БЕКОН с/к с/н в/у 1/100 10шт.  ОСТАНКИНО</v>
          </cell>
          <cell r="D204">
            <v>499</v>
          </cell>
          <cell r="F204">
            <v>499</v>
          </cell>
        </row>
        <row r="205">
          <cell r="A205" t="str">
            <v>6453 ЭКСТРА Папа может с/к с/н в/у 1/100 14шт.   ОСТАНКИНО</v>
          </cell>
          <cell r="D205">
            <v>1427</v>
          </cell>
          <cell r="F205">
            <v>1427</v>
          </cell>
        </row>
        <row r="206">
          <cell r="A206" t="str">
            <v>6454 АРОМАТНАЯ с/к с/н в/у 1/100 14шт.  ОСТАНКИНО</v>
          </cell>
          <cell r="D206">
            <v>1221</v>
          </cell>
          <cell r="F206">
            <v>1221</v>
          </cell>
        </row>
        <row r="207">
          <cell r="A207" t="str">
            <v>6461 СОЧНЫЙ ГРИЛЬ ПМ сос п/о мгс 1*6  ОСТАНКИНО</v>
          </cell>
          <cell r="D207">
            <v>117</v>
          </cell>
          <cell r="F207">
            <v>117</v>
          </cell>
        </row>
        <row r="208">
          <cell r="A208" t="str">
            <v>6475 С СЫРОМ Папа может сос ц/о мгс 0.4кг6шт  ОСТАНКИНО</v>
          </cell>
          <cell r="D208">
            <v>416</v>
          </cell>
          <cell r="F208">
            <v>416</v>
          </cell>
        </row>
        <row r="209">
          <cell r="A209" t="str">
            <v>6500 КАРБОНАД к/в с/н в/у 1/150 8шт.  ОСТАНКИНО</v>
          </cell>
          <cell r="D209">
            <v>3</v>
          </cell>
          <cell r="F209">
            <v>3</v>
          </cell>
        </row>
        <row r="210">
          <cell r="A210" t="str">
            <v>6510 СЕРВЕЛАТ ЗЕРНИСТЫЙ ПМ в/к в/у 0.35кг  ОСТАНКИНО</v>
          </cell>
          <cell r="D210">
            <v>1</v>
          </cell>
          <cell r="F210">
            <v>1</v>
          </cell>
        </row>
        <row r="211">
          <cell r="A211" t="str">
            <v>6517 БОГАТЫРСКИЕ Папа Может сос п/о 1*6  ОСТАНКИНО</v>
          </cell>
          <cell r="D211">
            <v>65</v>
          </cell>
          <cell r="F211">
            <v>65</v>
          </cell>
        </row>
        <row r="212">
          <cell r="A212" t="str">
            <v>6527 ШПИКАЧКИ СОЧНЫЕ ПМ сар б/о мгс 1*3 45с ОСТАНКИНО</v>
          </cell>
          <cell r="D212">
            <v>536</v>
          </cell>
          <cell r="F212">
            <v>536</v>
          </cell>
        </row>
        <row r="213">
          <cell r="A213" t="str">
            <v>6534 СЕРВЕЛАТ ФИНСКИЙ СН в/к п/о 0.35кг 8шт  ОСТАНКИНО</v>
          </cell>
          <cell r="D213">
            <v>188</v>
          </cell>
          <cell r="F213">
            <v>188</v>
          </cell>
        </row>
        <row r="214">
          <cell r="A214" t="str">
            <v>6535 СЕРВЕЛАТ ОРЕХОВЫЙ СН в/к п/о 0,35кг 8шт.  ОСТАНКИНО</v>
          </cell>
          <cell r="D214">
            <v>64</v>
          </cell>
          <cell r="F214">
            <v>64</v>
          </cell>
        </row>
        <row r="215">
          <cell r="A215" t="str">
            <v>6562 СЕРВЕЛАТ КАРЕЛЬСКИЙ СН в/к в/у 0,28кг  ОСТАНКИНО</v>
          </cell>
          <cell r="D215">
            <v>739</v>
          </cell>
          <cell r="F215">
            <v>739</v>
          </cell>
        </row>
        <row r="216">
          <cell r="A216" t="str">
            <v>6563 СЛИВОЧНЫЕ СН сос п/о мгс 1*6  ОСТАНКИНО</v>
          </cell>
          <cell r="D216">
            <v>84</v>
          </cell>
          <cell r="F216">
            <v>84</v>
          </cell>
        </row>
        <row r="217">
          <cell r="A217" t="str">
            <v>6564 СЕРВЕЛАТ ОРЕХОВЫЙ ПМ в/к в/у 0.31кг 8шт.  ОСТАНКИНО</v>
          </cell>
          <cell r="D217">
            <v>216</v>
          </cell>
          <cell r="F217">
            <v>216</v>
          </cell>
        </row>
        <row r="218">
          <cell r="A218" t="str">
            <v>6566 СЕРВЕЛАТ С БЕЛ.ГРИБАМИ в/к в/у 0,31кг  ОСТАНКИНО</v>
          </cell>
          <cell r="D218">
            <v>143</v>
          </cell>
          <cell r="F218">
            <v>143</v>
          </cell>
        </row>
        <row r="219">
          <cell r="A219" t="str">
            <v>6582 СВИНИНА ДЕЛИКАТ. к/в с/н в/у 1/350_45с  ОСТАНКИНО</v>
          </cell>
          <cell r="F219">
            <v>60</v>
          </cell>
        </row>
        <row r="220">
          <cell r="A220" t="str">
            <v>6588 МОЛОЧНЫЕ ГОСТ СН сос п/о мгс 1*6  ОСТАНКИНО</v>
          </cell>
          <cell r="D220">
            <v>12</v>
          </cell>
          <cell r="F220">
            <v>12</v>
          </cell>
        </row>
        <row r="221">
          <cell r="A221" t="str">
            <v>6589 МОЛОЧНЫЕ ГОСТ СН сос п/о мгс 0.41кг 10шт  ОСТАНКИНО</v>
          </cell>
          <cell r="D221">
            <v>55</v>
          </cell>
          <cell r="F221">
            <v>55</v>
          </cell>
        </row>
        <row r="222">
          <cell r="A222" t="str">
            <v>6590 СЛИВОЧНЫЕ СН сос п/о мгс 0.41кг 10шт.  ОСТАНКИНО</v>
          </cell>
          <cell r="D222">
            <v>417</v>
          </cell>
          <cell r="F222">
            <v>417</v>
          </cell>
        </row>
        <row r="223">
          <cell r="A223" t="str">
            <v>6592 ДОКТОРСКАЯ СН вар п/о  ОСТАНКИНО</v>
          </cell>
          <cell r="D223">
            <v>117.5</v>
          </cell>
          <cell r="F223">
            <v>117.5</v>
          </cell>
        </row>
        <row r="224">
          <cell r="A224" t="str">
            <v>6593 ДОКТОРСКАЯ СН вар п/о 0.45кг 8шт.  ОСТАНКИНО</v>
          </cell>
          <cell r="D224">
            <v>227</v>
          </cell>
          <cell r="F224">
            <v>227</v>
          </cell>
        </row>
        <row r="225">
          <cell r="A225" t="str">
            <v>6594 МОЛОЧНАЯ СН вар п/о  ОСТАНКИНО</v>
          </cell>
          <cell r="D225">
            <v>110.6</v>
          </cell>
          <cell r="F225">
            <v>110.6</v>
          </cell>
        </row>
        <row r="226">
          <cell r="A226" t="str">
            <v>6595 МОЛОЧНАЯ СН вар п/о 0.45кг 8шт.  ОСТАНКИНО</v>
          </cell>
          <cell r="D226">
            <v>349</v>
          </cell>
          <cell r="F226">
            <v>349</v>
          </cell>
        </row>
        <row r="227">
          <cell r="A227" t="str">
            <v>6597 РУССКАЯ СН вар п/о 0.45кг 8шт.  ОСТАНКИНО</v>
          </cell>
          <cell r="D227">
            <v>32</v>
          </cell>
          <cell r="F227">
            <v>32</v>
          </cell>
        </row>
        <row r="228">
          <cell r="A228" t="str">
            <v>6601 ГОВЯЖЬИ СН сос п/о мгс 1*6  ОСТАНКИНО</v>
          </cell>
          <cell r="D228">
            <v>210</v>
          </cell>
          <cell r="F228">
            <v>210</v>
          </cell>
        </row>
        <row r="229">
          <cell r="A229" t="str">
            <v>6606 СЫТНЫЕ Папа может сар б/о мгс 1*3 45с  ОСТАНКИНО</v>
          </cell>
          <cell r="D229">
            <v>183</v>
          </cell>
          <cell r="F229">
            <v>183</v>
          </cell>
        </row>
        <row r="230">
          <cell r="A230" t="str">
            <v>6608 С ГОВЯДИНОЙ ОРИГИН. сар б/о мгс 1*3_45с  ОСТАНКИНО</v>
          </cell>
          <cell r="F230">
            <v>59.258000000000003</v>
          </cell>
        </row>
        <row r="231">
          <cell r="A231" t="str">
            <v>6627 МОЛОЧНЫЕ ОРИГ.сос п/о мгс 1.5*4_Kvalita  ОСТАНКИНО</v>
          </cell>
          <cell r="F231">
            <v>31.802</v>
          </cell>
        </row>
        <row r="232">
          <cell r="A232" t="str">
            <v>6636 БАЛЫКОВАЯ СН в/к п/о 0,35кг 8шт  ОСТАНКИНО</v>
          </cell>
          <cell r="D232">
            <v>8</v>
          </cell>
          <cell r="F232">
            <v>8</v>
          </cell>
        </row>
        <row r="233">
          <cell r="A233" t="str">
            <v>6641 СЛИВОЧНЫЕ ПМ сос п/о мгс 0,41кг 10шт.  ОСТАНКИНО</v>
          </cell>
          <cell r="D233">
            <v>1168</v>
          </cell>
          <cell r="F233">
            <v>1168</v>
          </cell>
        </row>
        <row r="234">
          <cell r="A234" t="str">
            <v>6642 СОЧНЫЙ ГРИЛЬ ПМ сос п/о мгс 0,41кг 8шт.  ОСТАНКИНО</v>
          </cell>
          <cell r="D234">
            <v>2695</v>
          </cell>
          <cell r="F234">
            <v>2695</v>
          </cell>
        </row>
        <row r="235">
          <cell r="A235" t="str">
            <v>6643 МОЛОЧНЫЕ ПМ сос п/о мгс 0.41кг 10шт.  ОСТАНКИНО</v>
          </cell>
          <cell r="D235">
            <v>66</v>
          </cell>
          <cell r="F235">
            <v>66</v>
          </cell>
        </row>
        <row r="236">
          <cell r="A236" t="str">
            <v>6644 СОЧНЫЕ ПМ сос п/о мгс 0,41кг 10шт.  ОСТАНКИНО</v>
          </cell>
          <cell r="D236">
            <v>4597</v>
          </cell>
          <cell r="F236">
            <v>4597</v>
          </cell>
        </row>
        <row r="237">
          <cell r="A237" t="str">
            <v>6646 СОСИСКА.РУ сос ц/о в/у 1/300 8шт.  ОСТАНКИНО</v>
          </cell>
          <cell r="D237">
            <v>117</v>
          </cell>
          <cell r="F237">
            <v>117</v>
          </cell>
        </row>
        <row r="238">
          <cell r="A238" t="str">
            <v>6648 СОЧНЫЕ Папа может сар п/о мгс 1*3  ОСТАНКИНО</v>
          </cell>
          <cell r="D238">
            <v>45</v>
          </cell>
          <cell r="F238">
            <v>45</v>
          </cell>
        </row>
        <row r="239">
          <cell r="A239" t="str">
            <v>6650 СОЧНЫЕ С СЫРОМ ПМ сар п/о мгс 1*3  ОСТАНКИНО</v>
          </cell>
          <cell r="D239">
            <v>48</v>
          </cell>
          <cell r="F239">
            <v>48</v>
          </cell>
        </row>
        <row r="240">
          <cell r="A240" t="str">
            <v>6652 ШПИКАЧКИ СОЧНЫЕ С БЕКОНОМ п/о мгс 1*3  ОСТАНКИНО</v>
          </cell>
          <cell r="D240">
            <v>5</v>
          </cell>
          <cell r="F240">
            <v>17.856999999999999</v>
          </cell>
        </row>
        <row r="241">
          <cell r="A241" t="str">
            <v>6655 ГРУДИНКА КЛАССИЧЕСКАЯ к/в с/в в/у 1/100  ОСТАНКИНО</v>
          </cell>
          <cell r="D241">
            <v>5</v>
          </cell>
          <cell r="F241">
            <v>5</v>
          </cell>
        </row>
        <row r="242">
          <cell r="A242" t="str">
            <v>6658 АРОМАТНАЯ С ЧЕСНОЧКОМ СН в/к мтс 0.330кг  ОСТАНКИНО</v>
          </cell>
          <cell r="D242">
            <v>36</v>
          </cell>
          <cell r="F242">
            <v>36</v>
          </cell>
        </row>
        <row r="243">
          <cell r="A243" t="str">
            <v>6666 БОЯНСКАЯ Папа может п/к в/у 0,28кг 8 шт. ОСТАНКИНО</v>
          </cell>
          <cell r="D243">
            <v>1190</v>
          </cell>
        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      <v>788</v>
          </cell>
          <cell r="F244">
            <v>788</v>
          </cell>
        </row>
        <row r="245">
          <cell r="A245" t="str">
            <v>6672 ВЕНСКАЯ САЛЯМИ п/к в/у 0.42кг 8шт.  ОСТАНКИНО</v>
          </cell>
          <cell r="D245">
            <v>122</v>
          </cell>
          <cell r="F245">
            <v>122</v>
          </cell>
        </row>
        <row r="246">
          <cell r="A246" t="str">
            <v>6683 СЕРВЕЛАТ ЗЕРНИСТЫЙ ПМ в/к в/у 0,35кг  ОСТАНКИНО</v>
          </cell>
          <cell r="D246">
            <v>2922</v>
          </cell>
          <cell r="F246">
            <v>2922</v>
          </cell>
        </row>
        <row r="247">
          <cell r="A247" t="str">
            <v>6684 СЕРВЕЛАТ КАРЕЛЬСКИЙ ПМ в/к в/у 0.28кг  ОСТАНКИНО</v>
          </cell>
          <cell r="D247">
            <v>3475</v>
          </cell>
          <cell r="F247">
            <v>3475</v>
          </cell>
        </row>
        <row r="248">
          <cell r="A248" t="str">
            <v>6689 СЕРВЕЛАТ ОХОТНИЧИЙ ПМ в/к в/у 0,35кг 8шт  ОСТАНКИНО</v>
          </cell>
          <cell r="D248">
            <v>5384</v>
          </cell>
          <cell r="F248">
            <v>5384</v>
          </cell>
        </row>
        <row r="249">
          <cell r="A249" t="str">
            <v>6692 СЕРВЕЛАТ ПРИМА в/к в/у 0.28кг 8шт.  ОСТАНКИНО</v>
          </cell>
          <cell r="D249">
            <v>988</v>
          </cell>
          <cell r="F249">
            <v>988</v>
          </cell>
        </row>
        <row r="250">
          <cell r="A250" t="str">
            <v>6697 СЕРВЕЛАТ ФИНСКИЙ ПМ в/к в/у 0,35кг 8шт.  ОСТАНКИНО</v>
          </cell>
          <cell r="D250">
            <v>6508</v>
          </cell>
          <cell r="F250">
            <v>6508</v>
          </cell>
        </row>
        <row r="251">
          <cell r="A251" t="str">
            <v>7001 Грудинка Особая Мясной Посол (Панский дворик МХ)  МК</v>
          </cell>
          <cell r="D251">
            <v>45</v>
          </cell>
          <cell r="F251">
            <v>45</v>
          </cell>
        </row>
        <row r="252">
          <cell r="A252" t="str">
            <v>7004 Окорок Губернский в/к Мясной Посол (Панский дворик)  МК</v>
          </cell>
          <cell r="D252">
            <v>7</v>
          </cell>
          <cell r="F252">
            <v>7</v>
          </cell>
        </row>
        <row r="253">
          <cell r="A253" t="str">
            <v>Балык говяжий с/к "Эликатессе" 0,10 кг.шт. нарезка (лоток с ср.защ.атм.)  СПК</v>
          </cell>
          <cell r="D253">
            <v>232</v>
          </cell>
          <cell r="F253">
            <v>232</v>
          </cell>
        </row>
        <row r="254">
          <cell r="A254" t="str">
            <v>БАЛЫК С/К ЧЕРНЫЙ КАБАН НАРЕЗ 95ГР МГА МЯСН ПРОД КАТ. А  Клин</v>
          </cell>
          <cell r="D254">
            <v>104</v>
          </cell>
          <cell r="F254">
            <v>104</v>
          </cell>
        </row>
        <row r="255">
          <cell r="A255" t="str">
            <v>Балык свиной с/к "Эликатессе" 0,10 кг.шт. нарезка (лоток с ср.защ.атм.)  СПК</v>
          </cell>
          <cell r="D255">
            <v>256</v>
          </cell>
          <cell r="F255">
            <v>256</v>
          </cell>
        </row>
        <row r="256">
          <cell r="A256" t="str">
            <v>Бекон Черный Кабан сырокопченый 95 г  Клин</v>
          </cell>
          <cell r="D256">
            <v>51</v>
          </cell>
          <cell r="F256">
            <v>51</v>
          </cell>
        </row>
        <row r="257">
          <cell r="A257" t="str">
            <v>БОНУС_283  Сосиски Сочинки, ВЕС, ТМ Стародворье ПОКОМ</v>
          </cell>
          <cell r="F257">
            <v>588.22500000000002</v>
          </cell>
        </row>
        <row r="258">
          <cell r="A258" t="str">
            <v>БОНУС_6087 СОЧНЫЕ ПМ сос п/о мгс 0,41кг 10шт.  ОСТАНКИНО</v>
          </cell>
          <cell r="D258">
            <v>1117</v>
          </cell>
          <cell r="F258">
            <v>1117</v>
          </cell>
        </row>
        <row r="259">
          <cell r="A259" t="str">
            <v>БОНУС_6088 СОЧНЫЕ сос п/о мгс 1*6 ОСТАНКИНО</v>
          </cell>
          <cell r="D259">
            <v>148</v>
          </cell>
          <cell r="F259">
            <v>148</v>
          </cell>
        </row>
        <row r="260">
          <cell r="A260" t="str">
            <v>БОНУС_Колбаса Докторская Особая ТМ Особый рецепт,  0,5кг, ПОКОМ</v>
          </cell>
          <cell r="F260">
            <v>306</v>
          </cell>
        </row>
        <row r="261">
          <cell r="A261" t="str">
            <v>БОНУС_Колбаса Мясорубская с рубленой грудинкой 0,35кг срез ТМ Стародворье  ПОКОМ</v>
          </cell>
          <cell r="F261">
            <v>448</v>
          </cell>
        </row>
        <row r="262">
          <cell r="A262" t="str">
            <v>БОНУС_Колбаса Мясорубская с рубленой грудинкой ВЕС ТМ Стародворье  ПОКОМ</v>
          </cell>
          <cell r="D262">
            <v>0.8</v>
          </cell>
          <cell r="F262">
            <v>409.63600000000002</v>
          </cell>
        </row>
        <row r="263">
          <cell r="A263" t="str">
            <v>БОНУС_Мини-сосиски в тесте "Фрайпики" 1,8кг ВЕС,  ПОКОМ</v>
          </cell>
          <cell r="F263">
            <v>198.905</v>
          </cell>
        </row>
        <row r="264">
          <cell r="A264" t="str">
            <v>БОНУС_Пельмени Отборные из свинины и говядины 0,9 кг ТМ Стародворье ТС Медвежье ушко  ПОКОМ</v>
          </cell>
          <cell r="D264">
            <v>1</v>
          </cell>
          <cell r="F264">
            <v>355</v>
          </cell>
        </row>
        <row r="265">
          <cell r="A265" t="str">
            <v>БОНУС_Сосиски Баварские,  0.42кг,ПОКОМ</v>
          </cell>
          <cell r="D265">
            <v>2</v>
          </cell>
          <cell r="F265">
            <v>1481</v>
          </cell>
        </row>
        <row r="266">
          <cell r="A266" t="str">
            <v>Бутербродная вареная 0,47 кг шт.  СПК</v>
          </cell>
          <cell r="D266">
            <v>89</v>
          </cell>
          <cell r="F266">
            <v>89</v>
          </cell>
        </row>
        <row r="267">
          <cell r="A267" t="str">
            <v>Вареники замороженные "Благолепные" с картофелем и грибами. ВЕС  ПОКОМ</v>
          </cell>
          <cell r="F267">
            <v>111</v>
          </cell>
        </row>
        <row r="268">
          <cell r="A268" t="str">
            <v>Вацлавская вареная 400 гр.шт.  СПК</v>
          </cell>
          <cell r="D268">
            <v>44</v>
          </cell>
          <cell r="F268">
            <v>44</v>
          </cell>
        </row>
        <row r="269">
          <cell r="A269" t="str">
            <v>Вацлавская вареная ВЕС СПК</v>
          </cell>
          <cell r="D269">
            <v>40</v>
          </cell>
          <cell r="F269">
            <v>40</v>
          </cell>
        </row>
        <row r="270">
          <cell r="A270" t="str">
            <v>Вацлавская п/к (черева) 390 гр.шт. термоус.пак  СПК</v>
          </cell>
          <cell r="D270">
            <v>22</v>
          </cell>
          <cell r="F270">
            <v>22</v>
          </cell>
        </row>
        <row r="271">
          <cell r="A271" t="str">
            <v>Ветчина Вацлавская 400 гр.шт.  СПК</v>
          </cell>
          <cell r="D271">
            <v>64</v>
          </cell>
          <cell r="F271">
            <v>64</v>
          </cell>
        </row>
        <row r="272">
          <cell r="A272" t="str">
            <v>Ветчина Московская ПГН от 0 до +6 60сут ВЕС МИКОЯН</v>
          </cell>
          <cell r="D272">
            <v>26.4</v>
          </cell>
          <cell r="F272">
            <v>26.4</v>
          </cell>
        </row>
        <row r="273">
          <cell r="A273" t="str">
            <v>ВЫВЕДЕНА 6372 СЕРВЕЛАТ ОХОТНИЧИЙ ПМ в/к в/у 0.35кг 8шт  ОСТАНКИНО</v>
          </cell>
          <cell r="D273">
            <v>1</v>
          </cell>
          <cell r="F273">
            <v>1</v>
          </cell>
        </row>
        <row r="274">
          <cell r="A274" t="str">
            <v>Готовые чебупели острые с мясом Горячая штучка 0,3 кг зам  ПОКОМ</v>
          </cell>
          <cell r="F274">
            <v>272</v>
          </cell>
        </row>
        <row r="275">
          <cell r="A275" t="str">
            <v>Готовые чебупели с ветчиной и сыром Горячая штучка 0,3кг зам  ПОКОМ</v>
          </cell>
          <cell r="D275">
            <v>88</v>
          </cell>
          <cell r="F275">
            <v>1861</v>
          </cell>
        </row>
        <row r="276">
          <cell r="A276" t="str">
            <v>Готовые чебупели сочные с мясом ТМ Горячая штучка  0,3кг зам  ПОКОМ</v>
          </cell>
          <cell r="D276">
            <v>10</v>
          </cell>
          <cell r="F276">
            <v>997</v>
          </cell>
        </row>
        <row r="277">
          <cell r="A277" t="str">
            <v>Готовые чебуреки с мясом ТМ Горячая штучка 0,09 кг флоу-пак ПОКОМ</v>
          </cell>
          <cell r="F277">
            <v>535</v>
          </cell>
        </row>
        <row r="278">
          <cell r="A278" t="str">
            <v>Готовые чебуреки Сочный мегачебурек.Готовые жареные.ВЕС  ПОКОМ</v>
          </cell>
          <cell r="F278">
            <v>27.2</v>
          </cell>
        </row>
        <row r="279">
          <cell r="A279" t="str">
            <v>Дельгаро с/в "Эликатессе" 140 гр.шт.  СПК</v>
          </cell>
          <cell r="D279">
            <v>166</v>
          </cell>
          <cell r="F279">
            <v>181</v>
          </cell>
        </row>
        <row r="280">
          <cell r="A280" t="str">
            <v>Деревенская с чесночком и сальцем п/к (черева) 390 гр.шт. термоус. пак.  СПК</v>
          </cell>
          <cell r="D280">
            <v>189</v>
          </cell>
          <cell r="F280">
            <v>189</v>
          </cell>
        </row>
        <row r="281">
          <cell r="A281" t="str">
            <v>Докторская вареная в/с 0,47 кг шт.  СПК</v>
          </cell>
          <cell r="D281">
            <v>49</v>
          </cell>
          <cell r="F281">
            <v>49</v>
          </cell>
        </row>
        <row r="282">
          <cell r="A282" t="str">
            <v>Докторская вареная термоус.пак. "Высокий вкус"  СПК</v>
          </cell>
          <cell r="D282">
            <v>251</v>
          </cell>
          <cell r="F282">
            <v>301</v>
          </cell>
        </row>
        <row r="283">
          <cell r="A283" t="str">
            <v>Домашняя п/к "Сибирский стандарт" (черева) (в ср.защ.атм.)  СПК</v>
          </cell>
          <cell r="D283">
            <v>407</v>
          </cell>
          <cell r="F283">
            <v>407</v>
          </cell>
        </row>
        <row r="284">
          <cell r="A284" t="str">
            <v>Жар-боллы с курочкой и сыром, ВЕС  ПОКОМ</v>
          </cell>
          <cell r="D284">
            <v>6.0019999999999998</v>
          </cell>
          <cell r="F284">
            <v>215.80199999999999</v>
          </cell>
        </row>
        <row r="285">
          <cell r="A285" t="str">
            <v>Жар-ладушки с клубникой и вишней. Жареные с начинкой.ВЕС  ПОКОМ</v>
          </cell>
          <cell r="F285">
            <v>14.8</v>
          </cell>
        </row>
        <row r="286">
          <cell r="A286" t="str">
            <v>Жар-ладушки с мясом, картофелем и грибами. ВЕС  ПОКОМ</v>
          </cell>
          <cell r="F286">
            <v>81.402000000000001</v>
          </cell>
        </row>
        <row r="287">
          <cell r="A287" t="str">
            <v>Жар-ладушки с мясом. ВЕС  ПОКОМ</v>
          </cell>
          <cell r="F287">
            <v>258.8</v>
          </cell>
        </row>
        <row r="288">
          <cell r="A288" t="str">
            <v>Жар-ладушки с яблоком и грушей, ВЕС  ПОКОМ</v>
          </cell>
          <cell r="F288">
            <v>114.70099999999999</v>
          </cell>
        </row>
        <row r="289">
          <cell r="A289" t="str">
            <v>Жар-мени с картофелем и сочной грудинкой. ВЕС  ПОКОМ</v>
          </cell>
          <cell r="F289">
            <v>7</v>
          </cell>
        </row>
        <row r="290">
          <cell r="A290" t="str">
            <v>Карбонад Юбилейный термоус.пак.  СПК</v>
          </cell>
          <cell r="D290">
            <v>48.3</v>
          </cell>
          <cell r="F290">
            <v>48.3</v>
          </cell>
        </row>
        <row r="291">
          <cell r="A291" t="str">
            <v>Классика с/к 235 гр.шт. "Высокий вкус"  СПК</v>
          </cell>
          <cell r="D291">
            <v>161</v>
          </cell>
          <cell r="F291">
            <v>161</v>
          </cell>
        </row>
        <row r="292">
          <cell r="A292" t="str">
            <v>Классическая с/к "Сибирский стандарт" 560 гр.шт.  СПК</v>
          </cell>
          <cell r="D292">
            <v>2484</v>
          </cell>
          <cell r="F292">
            <v>3484</v>
          </cell>
        </row>
        <row r="293">
          <cell r="A293" t="str">
            <v>КЛБ С/В ВАЛЕТТА НАРЕЗ 85ГР МГА  Клин</v>
          </cell>
          <cell r="D293">
            <v>16</v>
          </cell>
          <cell r="F293">
            <v>16</v>
          </cell>
        </row>
        <row r="294">
          <cell r="A294" t="str">
            <v>КЛБ С/К БРАУНШВЕЙКСКАЯ ПОЛУСУХ. МЯСН. ПРОД.КАТ.А В/У 300 гр  Клин</v>
          </cell>
          <cell r="D294">
            <v>6</v>
          </cell>
          <cell r="F294">
            <v>6</v>
          </cell>
        </row>
        <row r="295">
          <cell r="A295" t="str">
            <v>КЛБ С/К ЗЕРНИСТАЯ МЯСН. ПРОД.КАТ.Б В/У 300 гр  Клин</v>
          </cell>
          <cell r="D295">
            <v>15</v>
          </cell>
          <cell r="F295">
            <v>15</v>
          </cell>
        </row>
        <row r="296">
          <cell r="A296" t="str">
            <v>КЛБ С/К ИСПАНСКАЯ 280г  Клин</v>
          </cell>
          <cell r="D296">
            <v>19</v>
          </cell>
          <cell r="F296">
            <v>19</v>
          </cell>
        </row>
        <row r="297">
          <cell r="A297" t="str">
            <v>КЛБ С/К ИТАЛЬЯНСКАЯ 300Г В/У МЯСН. ПРОД  Клин</v>
          </cell>
          <cell r="D297">
            <v>49</v>
          </cell>
          <cell r="F297">
            <v>49</v>
          </cell>
        </row>
        <row r="298">
          <cell r="A298" t="str">
            <v>КЛБ С/К КОНЬЯЧНАЯ 210Г В/У МЯСН ПРОД ЧК  Клин</v>
          </cell>
          <cell r="D298">
            <v>40</v>
          </cell>
          <cell r="F298">
            <v>40</v>
          </cell>
        </row>
        <row r="299">
          <cell r="A299" t="str">
            <v>КЛБ С/К КОПЧОЛЛИ КЛАССИЧЕСКИЕ 70Г МГА МЯСН ПРОД  Клин</v>
          </cell>
          <cell r="D299">
            <v>39</v>
          </cell>
          <cell r="F299">
            <v>39</v>
          </cell>
        </row>
        <row r="300">
          <cell r="A300" t="str">
            <v>КЛБ С/К МИНИ-САЛЯМИ 300 г  Клин</v>
          </cell>
          <cell r="D300">
            <v>63</v>
          </cell>
          <cell r="F300">
            <v>63</v>
          </cell>
        </row>
        <row r="301">
          <cell r="A301" t="str">
            <v>КЛБ С/К ПАРМЕ НАРЕЗ 85ГР МГА  Клин</v>
          </cell>
          <cell r="D301">
            <v>53</v>
          </cell>
          <cell r="F301">
            <v>53</v>
          </cell>
        </row>
        <row r="302">
          <cell r="A302" t="str">
            <v>КЛБ С/К САЛЬЧИЧОН 280Г В/У МЯСН ПРОД ЧК  Клин</v>
          </cell>
          <cell r="D302">
            <v>12</v>
          </cell>
          <cell r="F302">
            <v>12</v>
          </cell>
        </row>
        <row r="303">
          <cell r="A303" t="str">
            <v>КЛБ С/К САЛЯМИ ВЕНСКАЯ В/У 300Г  Клин</v>
          </cell>
          <cell r="D303">
            <v>60</v>
          </cell>
          <cell r="F303">
            <v>60</v>
          </cell>
        </row>
        <row r="304">
          <cell r="A304" t="str">
            <v>КЛБ С/К СЕРВЕЛАТ ЧЕРНЫЙ КАБАН 210Г В/У МЯСН ПРОД  Клин</v>
          </cell>
          <cell r="D304">
            <v>26</v>
          </cell>
          <cell r="F304">
            <v>26</v>
          </cell>
        </row>
        <row r="305">
          <cell r="A305" t="str">
            <v>КЛБ С/К СЕРВЕЛАТ ЧЕРНЫЙ КАБАН ВЕС В/У МЯСН ПРОД  Клин</v>
          </cell>
          <cell r="D305">
            <v>10</v>
          </cell>
          <cell r="F305">
            <v>10</v>
          </cell>
        </row>
        <row r="306">
          <cell r="A306" t="str">
            <v>КЛБ С/К ЧЕРНЫЙ КАБАН В/У 300ГР  Клин</v>
          </cell>
          <cell r="D306">
            <v>34</v>
          </cell>
          <cell r="F306">
            <v>34</v>
          </cell>
        </row>
        <row r="307">
          <cell r="A307" t="str">
            <v>Колб.Марочная с/к в/у  ВЕС МИКОЯН</v>
          </cell>
          <cell r="D307">
            <v>20</v>
          </cell>
          <cell r="F307">
            <v>20</v>
          </cell>
        </row>
        <row r="308">
          <cell r="A308" t="str">
            <v>Колб.Серв.Коньячный в/к срез термо шт 350г. МИКОЯН</v>
          </cell>
          <cell r="D308">
            <v>12</v>
          </cell>
          <cell r="F308">
            <v>12</v>
          </cell>
        </row>
        <row r="309">
          <cell r="A309" t="str">
            <v>Колб.Серв.Российский в/к термо.ВЕС МИКОЯН</v>
          </cell>
          <cell r="D309">
            <v>6</v>
          </cell>
          <cell r="F309">
            <v>6</v>
          </cell>
        </row>
        <row r="310">
          <cell r="A310" t="str">
            <v>Колб.Серв.Талинский в/к термо. ВЕС МИКОЯН</v>
          </cell>
          <cell r="D310">
            <v>21</v>
          </cell>
          <cell r="F310">
            <v>21</v>
          </cell>
        </row>
        <row r="311">
          <cell r="A311" t="str">
            <v>Колбаса Кремлевская с/к в/у. ВЕС МИКОЯН</v>
          </cell>
          <cell r="D311">
            <v>33</v>
          </cell>
          <cell r="F311">
            <v>33</v>
          </cell>
        </row>
        <row r="312">
          <cell r="A312" t="str">
            <v>Колбаски БОЛЬШИЕ МЯСЬОНЫ с/к "Сибирский стандарт" 0,3 кг.шт. (в ср.защ.атм.)  СПК</v>
          </cell>
          <cell r="D312">
            <v>2900</v>
          </cell>
          <cell r="F312">
            <v>2900</v>
          </cell>
        </row>
        <row r="313">
          <cell r="A313" t="str">
            <v>Колбаски ПодПивасики оригинальные с/к 0,10 кг.шт. термофор.пак.  СПК</v>
          </cell>
          <cell r="D313">
            <v>1149</v>
          </cell>
          <cell r="F313">
            <v>1149</v>
          </cell>
        </row>
        <row r="314">
          <cell r="A314" t="str">
            <v>Колбаски ПодПивасики острые с/к 0,10 кг.шт. термофор.пак.  СПК</v>
          </cell>
          <cell r="D314">
            <v>1077</v>
          </cell>
          <cell r="F314">
            <v>1077</v>
          </cell>
        </row>
        <row r="315">
          <cell r="A315" t="str">
            <v>Колбаски ПодПивасики с сыром с/к 100 гр.шт. (в ср.защ.атм.)  СПК</v>
          </cell>
          <cell r="D315">
            <v>509</v>
          </cell>
          <cell r="F315">
            <v>509</v>
          </cell>
        </row>
        <row r="316">
          <cell r="A316" t="str">
            <v>Круггетсы с сырным соусом ТМ Горячая штучка 0,25 кг зам  ПОКОМ</v>
          </cell>
          <cell r="D316">
            <v>7</v>
          </cell>
          <cell r="F316">
            <v>934</v>
          </cell>
        </row>
        <row r="317">
          <cell r="A317" t="str">
            <v>Круггетсы сочные ТМ Горячая штучка ТС Круггетсы 0,25 кг зам  ПОКОМ</v>
          </cell>
          <cell r="D317">
            <v>338</v>
          </cell>
          <cell r="F317">
            <v>1135</v>
          </cell>
        </row>
        <row r="318">
          <cell r="A318" t="str">
            <v>Ла Фаворте с/в "Эликатессе" 140 гр.шт.  СПК</v>
          </cell>
          <cell r="D318">
            <v>104</v>
          </cell>
          <cell r="F318">
            <v>104</v>
          </cell>
        </row>
        <row r="319">
          <cell r="A319" t="str">
            <v>Ливерная Печеночная "Просто выгодно" 0,3 кг.шт.  СПК</v>
          </cell>
          <cell r="D319">
            <v>126</v>
          </cell>
          <cell r="F319">
            <v>126</v>
          </cell>
        </row>
        <row r="320">
          <cell r="A320" t="str">
            <v>Любительская вареная термоус.пак. "Высокий вкус"  СПК</v>
          </cell>
          <cell r="D320">
            <v>260</v>
          </cell>
          <cell r="F320">
            <v>260</v>
          </cell>
        </row>
        <row r="321">
          <cell r="A321" t="str">
            <v>Мини-сосиски в тесте "Фрайпики" 1,8кг ВЕС,  ПОКОМ</v>
          </cell>
          <cell r="F321">
            <v>103.902</v>
          </cell>
        </row>
        <row r="322">
          <cell r="A322" t="str">
            <v>Мини-сосиски в тесте "Фрайпики" 3,7кг ВЕС,  ПОКОМ</v>
          </cell>
          <cell r="F322">
            <v>208.803</v>
          </cell>
        </row>
        <row r="323">
          <cell r="A323" t="str">
            <v>Наггетсы из печи 0,25кг ТМ Вязанка ТС Няняггетсы Сливушки замор.  ПОКОМ</v>
          </cell>
          <cell r="D323">
            <v>7</v>
          </cell>
          <cell r="F323">
            <v>2152</v>
          </cell>
        </row>
        <row r="324">
          <cell r="A324" t="str">
            <v>Наггетсы Нагетосы Сочная курочка ТМ Горячая штучка 0,25 кг зам  ПОКОМ</v>
          </cell>
          <cell r="D324">
            <v>10</v>
          </cell>
          <cell r="F324">
            <v>1965</v>
          </cell>
        </row>
        <row r="325">
          <cell r="A325" t="str">
            <v>Наггетсы с индейкой 0,25кг ТМ Вязанка ТС Няняггетсы Сливушки НД2 замор.  ПОКОМ</v>
          </cell>
          <cell r="D325">
            <v>11</v>
          </cell>
          <cell r="F325">
            <v>1903</v>
          </cell>
        </row>
        <row r="326">
          <cell r="A326" t="str">
            <v>Наггетсы хрустящие п/ф ВЕС ПОКОМ</v>
          </cell>
          <cell r="F326">
            <v>486.5</v>
          </cell>
        </row>
        <row r="327">
          <cell r="A327" t="str">
            <v>Окорок Черный Кабан, 95г (нар), Категории А  Клин</v>
          </cell>
          <cell r="D327">
            <v>60</v>
          </cell>
          <cell r="F327">
            <v>60</v>
          </cell>
        </row>
        <row r="328">
          <cell r="A328" t="str">
            <v>Оригинальная с перцем с/к  СПК</v>
          </cell>
          <cell r="D328">
            <v>642.25</v>
          </cell>
          <cell r="F328">
            <v>3042.25</v>
          </cell>
        </row>
        <row r="329">
          <cell r="A329" t="str">
            <v>Оригинальная с перцем с/к "Сибирский стандарт" 560 гр.шт.  СПК</v>
          </cell>
          <cell r="D329">
            <v>2736</v>
          </cell>
          <cell r="F329">
            <v>2736</v>
          </cell>
        </row>
        <row r="330">
          <cell r="A330" t="str">
            <v>Особая вареная  СПК</v>
          </cell>
          <cell r="D330">
            <v>39.5</v>
          </cell>
          <cell r="F330">
            <v>39.5</v>
          </cell>
        </row>
        <row r="331">
          <cell r="A331" t="str">
            <v>Пельмени Grandmeni с говядиной и свининой Горячая штучка 0,75 кг Бульмени  ПОКОМ</v>
          </cell>
          <cell r="F331">
            <v>2</v>
          </cell>
        </row>
        <row r="332">
          <cell r="A332" t="str">
            <v>Пельмени Grandmeni со сливочным маслом Горячая штучка 0,75 кг ПОКОМ</v>
          </cell>
          <cell r="F332">
            <v>620</v>
          </cell>
        </row>
        <row r="333">
          <cell r="A333" t="str">
            <v>Пельмени Бигбули #МЕГАВКУСИЩЕ с сочной грудинкой 0,43 кг  ПОКОМ</v>
          </cell>
          <cell r="D333">
            <v>2</v>
          </cell>
          <cell r="F333">
            <v>132</v>
          </cell>
        </row>
        <row r="334">
          <cell r="A334" t="str">
            <v>Пельмени Бигбули #МЕГАВКУСИЩЕ с сочной грудинкой 0,9 кг  ПОКОМ</v>
          </cell>
          <cell r="D334">
            <v>4</v>
          </cell>
          <cell r="F334">
            <v>843</v>
          </cell>
        </row>
        <row r="335">
          <cell r="A335" t="str">
            <v>Пельмени Бигбули с мясом, Горячая штучка 0,43кг  ПОКОМ</v>
          </cell>
          <cell r="D335">
            <v>4</v>
          </cell>
          <cell r="F335">
            <v>114</v>
          </cell>
        </row>
        <row r="336">
          <cell r="A336" t="str">
            <v>Пельмени Бигбули с мясом, Горячая штучка 0,9кг  ПОКОМ</v>
          </cell>
          <cell r="D336">
            <v>526</v>
          </cell>
          <cell r="F336">
            <v>876</v>
          </cell>
        </row>
        <row r="337">
          <cell r="A337" t="str">
            <v>Пельмени Бигбули со сливоч.маслом (Мегамаслище) ТМ БУЛЬМЕНИ сфера 0,43. замор. ПОКОМ</v>
          </cell>
          <cell r="F337">
            <v>1383</v>
          </cell>
        </row>
        <row r="338">
          <cell r="A338" t="str">
            <v>Пельмени Бигбули со сливочным маслом #МЕГАМАСЛИЩЕ Горячая штучка 0,9 кг  ПОКОМ</v>
          </cell>
          <cell r="D338">
            <v>6</v>
          </cell>
          <cell r="F338">
            <v>248</v>
          </cell>
        </row>
        <row r="339">
          <cell r="A339" t="str">
            <v>Пельмени Бульмени с говядиной и свининой Горячая шт. 0,9 кг  ПОКОМ</v>
          </cell>
          <cell r="D339">
            <v>14</v>
          </cell>
          <cell r="F339">
            <v>1129</v>
          </cell>
        </row>
        <row r="340">
          <cell r="A340" t="str">
            <v>Пельмени Бульмени с говядиной и свининой Горячая штучка 0,43  ПОКОМ</v>
          </cell>
          <cell r="D340">
            <v>12</v>
          </cell>
          <cell r="F340">
            <v>1080</v>
          </cell>
        </row>
        <row r="341">
          <cell r="A341" t="str">
            <v>Пельмени Бульмени с говядиной и свининой Наваристые Горячая штучка ВЕС  ПОКОМ</v>
          </cell>
          <cell r="D341">
            <v>5</v>
          </cell>
          <cell r="F341">
            <v>1706.7</v>
          </cell>
        </row>
        <row r="342">
          <cell r="A342" t="str">
            <v>Пельмени Бульмени со сливочным маслом Горячая штучка 0,9 кг  ПОКОМ</v>
          </cell>
          <cell r="D342">
            <v>16</v>
          </cell>
          <cell r="F342">
            <v>2924</v>
          </cell>
        </row>
        <row r="343">
          <cell r="A343" t="str">
            <v>Пельмени Бульмени со сливочным маслом ТМ Горячая шт. 0,43 кг  ПОКОМ</v>
          </cell>
          <cell r="D343">
            <v>12</v>
          </cell>
          <cell r="F343">
            <v>1162</v>
          </cell>
        </row>
        <row r="344">
          <cell r="A344" t="str">
            <v>Пельмени Быстромени сфера, ВЕС  ПОКОМ</v>
          </cell>
          <cell r="F344">
            <v>5</v>
          </cell>
        </row>
        <row r="345">
          <cell r="A345" t="str">
            <v>Пельмени Левантские ТМ Особый рецепт 0,8 кг  ПОКОМ</v>
          </cell>
          <cell r="F345">
            <v>26</v>
          </cell>
        </row>
        <row r="346">
          <cell r="A346" t="str">
            <v>Пельмени Мясорубские ТМ Стародворье фоупак равиоли 0,7 кг  ПОКОМ</v>
          </cell>
          <cell r="D346">
            <v>18</v>
          </cell>
          <cell r="F346">
            <v>2029</v>
          </cell>
        </row>
        <row r="347">
          <cell r="A347" t="str">
            <v>Пельмени Отборные из свинины и говядины 0,9 кг ТМ Стародворье ТС Медвежье ушко  ПОКОМ</v>
          </cell>
          <cell r="F347">
            <v>329</v>
          </cell>
        </row>
        <row r="348">
          <cell r="A348" t="str">
            <v>Пельмени Отборные с говядиной 0,9 кг НОВА ТМ Стародворье ТС Медвежье ушко  ПОКОМ</v>
          </cell>
          <cell r="F348">
            <v>12</v>
          </cell>
        </row>
        <row r="349">
          <cell r="A349" t="str">
            <v>Пельмени Отборные с говядиной и свининой 0,43 кг ТМ Стародворье ТС Медвежье ушко</v>
          </cell>
          <cell r="F349">
            <v>35</v>
          </cell>
        </row>
        <row r="350">
          <cell r="A350" t="str">
            <v>Пельмени С говядиной и свининой, ВЕС, сфера пуговки Мясная Галерея  ПОКОМ</v>
          </cell>
          <cell r="F350">
            <v>633</v>
          </cell>
        </row>
        <row r="351">
          <cell r="A351" t="str">
            <v>Пельмени Со свининой и говядиной ТМ Особый рецепт Любимая ложка 1,0 кг  ПОКОМ</v>
          </cell>
          <cell r="D351">
            <v>9</v>
          </cell>
          <cell r="F351">
            <v>805</v>
          </cell>
        </row>
        <row r="352">
          <cell r="A352" t="str">
            <v>Пельмени Сочные сфера 0,9 кг ТМ Стародворье ПОКОМ</v>
          </cell>
          <cell r="F352">
            <v>1095</v>
          </cell>
        </row>
        <row r="353">
          <cell r="A353" t="str">
            <v>По-Австрийски с/к 260 гр.шт. "Высокий вкус"  СПК</v>
          </cell>
          <cell r="D353">
            <v>139</v>
          </cell>
          <cell r="F353">
            <v>139</v>
          </cell>
        </row>
        <row r="354">
          <cell r="A354" t="str">
            <v>Покровская вареная 0,47 кг шт.  СПК</v>
          </cell>
          <cell r="D354">
            <v>34</v>
          </cell>
          <cell r="F354">
            <v>34</v>
          </cell>
        </row>
        <row r="355">
          <cell r="A355" t="str">
            <v>Праздничная с/к "Сибирский стандарт" 560 гр.шт.  СПК</v>
          </cell>
          <cell r="D355">
            <v>3688</v>
          </cell>
          <cell r="F355">
            <v>5388</v>
          </cell>
        </row>
        <row r="356">
          <cell r="A356" t="str">
            <v>Салями Трюфель с/в "Эликатессе" 0,16 кг.шт.  СПК</v>
          </cell>
          <cell r="D356">
            <v>151</v>
          </cell>
          <cell r="F356">
            <v>151</v>
          </cell>
        </row>
        <row r="357">
          <cell r="A357" t="str">
            <v>Салями Финская с/к 235 гр.шт. "Высокий вкус"  СПК</v>
          </cell>
          <cell r="D357">
            <v>141</v>
          </cell>
          <cell r="F357">
            <v>141</v>
          </cell>
        </row>
        <row r="358">
          <cell r="A358" t="str">
            <v>Сардельки "Докторские" (черева) ( в ср.защ.атм.) 1.0 кг. "Высокий вкус"  СПК</v>
          </cell>
          <cell r="D358">
            <v>197.17699999999999</v>
          </cell>
          <cell r="F358">
            <v>397.17700000000002</v>
          </cell>
        </row>
        <row r="359">
          <cell r="A359" t="str">
            <v>Сардельки из говядины (черева) (в ср.защ.атм.) "Высокий вкус"  СПК</v>
          </cell>
          <cell r="D359">
            <v>174</v>
          </cell>
          <cell r="F359">
            <v>174</v>
          </cell>
        </row>
        <row r="360">
          <cell r="A360" t="str">
            <v>Семейная с чесночком вареная (СПК+СКМ)  СПК</v>
          </cell>
          <cell r="D360">
            <v>675</v>
          </cell>
          <cell r="F360">
            <v>675</v>
          </cell>
        </row>
        <row r="361">
          <cell r="A361" t="str">
            <v>Семейная с чесночком Экстра вареная  СПК</v>
          </cell>
          <cell r="D361">
            <v>133</v>
          </cell>
          <cell r="F361">
            <v>133</v>
          </cell>
        </row>
        <row r="362">
          <cell r="A362" t="str">
            <v>Семейная с чесночком Экстра вареная 0,5 кг.шт.  СПК</v>
          </cell>
          <cell r="D362">
            <v>12</v>
          </cell>
          <cell r="F362">
            <v>12</v>
          </cell>
        </row>
        <row r="363">
          <cell r="A363" t="str">
            <v>Сервелат мелкозернистый в/к 0,5 кг.шт. термоус.пак. "Высокий вкус"  СПК</v>
          </cell>
          <cell r="D363">
            <v>55</v>
          </cell>
          <cell r="F363">
            <v>55</v>
          </cell>
        </row>
        <row r="364">
          <cell r="A364" t="str">
            <v>Сервелат Финский в/к 0,38 кг.шт. термофор.пак.  СПК</v>
          </cell>
          <cell r="D364">
            <v>57</v>
          </cell>
          <cell r="F364">
            <v>57</v>
          </cell>
        </row>
        <row r="365">
          <cell r="A365" t="str">
            <v>Сервелат Фирменный в/к 0,10 кг.шт. нарезка (лоток с ср.защ.атм.)  СПК</v>
          </cell>
          <cell r="D365">
            <v>29</v>
          </cell>
          <cell r="F365">
            <v>29</v>
          </cell>
        </row>
        <row r="366">
          <cell r="A366" t="str">
            <v>Сибирская особая с/к 0,10 кг.шт. нарезка (лоток с ср.защ.атм.)  СПК</v>
          </cell>
          <cell r="D366">
            <v>265</v>
          </cell>
          <cell r="F366">
            <v>265</v>
          </cell>
        </row>
        <row r="367">
          <cell r="A367" t="str">
            <v>Сибирская особая с/к 0,235 кг шт.  СПК</v>
          </cell>
          <cell r="D367">
            <v>397</v>
          </cell>
          <cell r="F367">
            <v>397</v>
          </cell>
        </row>
        <row r="368">
          <cell r="A368" t="str">
            <v>Славянская п/к 0,38 кг шт.термофор.пак.  СПК</v>
          </cell>
          <cell r="D368">
            <v>39</v>
          </cell>
          <cell r="F368">
            <v>39</v>
          </cell>
        </row>
        <row r="369">
          <cell r="A369" t="str">
            <v>Снеки  ЖАР-мени ВЕС. рубленые в тесте замор.  ПОКОМ</v>
          </cell>
          <cell r="D369">
            <v>5.5</v>
          </cell>
          <cell r="F369">
            <v>221.80099999999999</v>
          </cell>
        </row>
        <row r="370">
          <cell r="A370" t="str">
            <v>СОС МОЛОЧНЫЕ 470Г МГА МЯСН. ПРОД.КАТ.Б  Клин</v>
          </cell>
          <cell r="D370">
            <v>72</v>
          </cell>
          <cell r="F370">
            <v>72</v>
          </cell>
        </row>
        <row r="371">
          <cell r="A371" t="str">
            <v>Сосис.Кремлевские защ сред. ВЕС МИКОЯН</v>
          </cell>
          <cell r="D371">
            <v>8</v>
          </cell>
          <cell r="F371">
            <v>8</v>
          </cell>
        </row>
        <row r="372">
          <cell r="A372" t="str">
            <v>Сосиски "Баварские" 0,36 кг.шт. вак.упак.  СПК</v>
          </cell>
          <cell r="D372">
            <v>25</v>
          </cell>
          <cell r="F372">
            <v>25</v>
          </cell>
        </row>
        <row r="373">
          <cell r="A373" t="str">
            <v>Сосиски "БОЛЬШАЯ сосиска" "Сибирский стандарт" (лоток с ср.защ.атм.)  СПК</v>
          </cell>
          <cell r="D373">
            <v>624</v>
          </cell>
          <cell r="F373">
            <v>774</v>
          </cell>
        </row>
        <row r="374">
          <cell r="A374" t="str">
            <v>Сосиски "Молочные" 0,36 кг.шт. вак.упак.  СПК</v>
          </cell>
          <cell r="D374">
            <v>48</v>
          </cell>
          <cell r="F374">
            <v>48</v>
          </cell>
        </row>
        <row r="375">
          <cell r="A375" t="str">
            <v>Сосиски Мусульманские "Просто выгодно" (в ср.защ.атм.)  СПК</v>
          </cell>
          <cell r="D375">
            <v>74</v>
          </cell>
          <cell r="F375">
            <v>74</v>
          </cell>
        </row>
        <row r="376">
          <cell r="A376" t="str">
            <v>Сосиски Оригинальные ТМ Стародворье  0,33 кг.  ПОКОМ</v>
          </cell>
          <cell r="F376">
            <v>1</v>
          </cell>
        </row>
        <row r="377">
          <cell r="A377" t="str">
            <v>Сосиски Сливушки #нежнушки ТМ Вязанка  0,33 кг.  ПОКОМ</v>
          </cell>
          <cell r="F377">
            <v>1</v>
          </cell>
        </row>
        <row r="378">
          <cell r="A378" t="str">
            <v>Сосиски Хот-дог ВЕС (лоток с ср.защ.атм.)   СПК</v>
          </cell>
          <cell r="D378">
            <v>64</v>
          </cell>
          <cell r="F378">
            <v>64</v>
          </cell>
        </row>
        <row r="379">
          <cell r="A379" t="str">
            <v>Сыр "Пармезан" 40% колотый 100 гр  ОСТАНКИНО</v>
          </cell>
          <cell r="D379">
            <v>30</v>
          </cell>
          <cell r="F379">
            <v>30</v>
          </cell>
        </row>
        <row r="380">
          <cell r="A380" t="str">
            <v>Сыр "Пармезан" 40% кусок 180 гр  ОСТАНКИНО</v>
          </cell>
          <cell r="D380">
            <v>73</v>
          </cell>
          <cell r="F380">
            <v>73</v>
          </cell>
        </row>
        <row r="381">
          <cell r="A381" t="str">
            <v>Сыр Боккончини копченый 40% 100 гр.  ОСТАНКИНО</v>
          </cell>
          <cell r="D381">
            <v>15</v>
          </cell>
          <cell r="F381">
            <v>15</v>
          </cell>
        </row>
        <row r="382">
          <cell r="A382" t="str">
            <v>Сыр Папа Может Гауда  45% 200гр     Останкино</v>
          </cell>
          <cell r="D382">
            <v>498</v>
          </cell>
          <cell r="F382">
            <v>498</v>
          </cell>
        </row>
        <row r="383">
          <cell r="A383" t="str">
            <v>Сыр Папа Может Гауда  45% вес     Останкино</v>
          </cell>
          <cell r="D383">
            <v>24</v>
          </cell>
          <cell r="F383">
            <v>24</v>
          </cell>
        </row>
        <row r="384">
          <cell r="A384" t="str">
            <v>Сыр Папа Может Гауда 48%, нарез, 125г (9 шт)  Останкино</v>
          </cell>
          <cell r="D384">
            <v>10</v>
          </cell>
          <cell r="F384">
            <v>10</v>
          </cell>
        </row>
        <row r="385">
          <cell r="A385" t="str">
            <v>Сыр Папа Может Голландский  45% 200гр     Останкино</v>
          </cell>
          <cell r="D385">
            <v>941</v>
          </cell>
          <cell r="F385">
            <v>941</v>
          </cell>
        </row>
        <row r="386">
          <cell r="A386" t="str">
            <v>Сыр Папа Может Голландский  45% вес      Останкино</v>
          </cell>
          <cell r="D386">
            <v>92.5</v>
          </cell>
          <cell r="F386">
            <v>92.5</v>
          </cell>
        </row>
        <row r="387">
          <cell r="A387" t="str">
            <v>Сыр Папа Может Голландский 45%, нарез, 125г (9 шт)  Останкино</v>
          </cell>
          <cell r="D387">
            <v>20</v>
          </cell>
          <cell r="F387">
            <v>20</v>
          </cell>
        </row>
        <row r="388">
          <cell r="A388" t="str">
            <v>Сыр Папа Может Министерский 45% 200г  Останкино</v>
          </cell>
          <cell r="D388">
            <v>16</v>
          </cell>
          <cell r="F388">
            <v>16</v>
          </cell>
        </row>
        <row r="389">
          <cell r="A389" t="str">
            <v>Сыр Папа Может Министерский 50%, нарезка 125г  Останкино</v>
          </cell>
          <cell r="D389">
            <v>3</v>
          </cell>
          <cell r="F389">
            <v>3</v>
          </cell>
        </row>
        <row r="390">
          <cell r="A390" t="str">
            <v>Сыр Папа Может Папин завтрак 45%, нарезка 125г  Останкино</v>
          </cell>
          <cell r="D390">
            <v>18</v>
          </cell>
          <cell r="F390">
            <v>18</v>
          </cell>
        </row>
        <row r="391">
          <cell r="A391" t="str">
            <v>Сыр Папа Может Папин Завтрак 50% 200г  Останкино</v>
          </cell>
          <cell r="D391">
            <v>34</v>
          </cell>
          <cell r="F391">
            <v>34</v>
          </cell>
        </row>
        <row r="392">
          <cell r="A392" t="str">
            <v>Сыр Папа Может Российский  50% 200гр    Останкино</v>
          </cell>
          <cell r="D392">
            <v>1239</v>
          </cell>
          <cell r="F392">
            <v>1239</v>
          </cell>
        </row>
        <row r="393">
          <cell r="A393" t="str">
            <v>Сыр Папа Может Российский  50% вес    Останкино</v>
          </cell>
          <cell r="D393">
            <v>172.2</v>
          </cell>
          <cell r="F393">
            <v>174.57</v>
          </cell>
        </row>
        <row r="394">
          <cell r="A394" t="str">
            <v>Сыр Папа Может Российский 50%, нарезка 125г  Останкино</v>
          </cell>
          <cell r="D394">
            <v>127</v>
          </cell>
          <cell r="F394">
            <v>127</v>
          </cell>
        </row>
        <row r="395">
          <cell r="A395" t="str">
            <v>Сыр Папа Может Сливочный со вкусом.топл.молока 50% вес (=3,5кг)  Останкино</v>
          </cell>
          <cell r="D395">
            <v>141.5</v>
          </cell>
          <cell r="F395">
            <v>141.5</v>
          </cell>
        </row>
        <row r="396">
          <cell r="A396" t="str">
            <v>Сыр Папа Может Тильзитер   45% 200гр     Останкино</v>
          </cell>
          <cell r="D396">
            <v>589</v>
          </cell>
          <cell r="F396">
            <v>589</v>
          </cell>
        </row>
        <row r="397">
          <cell r="A397" t="str">
            <v>Сыр Папа Может Тильзитер   45% вес      Останкино</v>
          </cell>
          <cell r="D397">
            <v>114</v>
          </cell>
          <cell r="F397">
            <v>114</v>
          </cell>
        </row>
        <row r="398">
          <cell r="A398" t="str">
            <v>Сыр Папа Может Тильзитер 50%, нарезка 125г  Останкино</v>
          </cell>
          <cell r="D398">
            <v>17</v>
          </cell>
          <cell r="F398">
            <v>17</v>
          </cell>
        </row>
        <row r="399">
          <cell r="A399" t="str">
            <v>Сыр Папа Может Эдам 45% вес (=3,5кг)  Останкино</v>
          </cell>
          <cell r="D399">
            <v>10.5</v>
          </cell>
          <cell r="F399">
            <v>10.5</v>
          </cell>
        </row>
        <row r="400">
          <cell r="A400" t="str">
            <v>Сыр Плавл. Сливочный 55% 190гр  Останкино</v>
          </cell>
          <cell r="D400">
            <v>100</v>
          </cell>
          <cell r="F400">
            <v>100</v>
          </cell>
        </row>
        <row r="401">
          <cell r="A401" t="str">
            <v>Сыр рассольный жирный Чечил 45% 100 гр  ОСТАНКИНО</v>
          </cell>
          <cell r="D401">
            <v>115</v>
          </cell>
          <cell r="F401">
            <v>115</v>
          </cell>
        </row>
        <row r="402">
          <cell r="A402" t="str">
            <v>Сыр рассольный жирный Чечил копченый 45% 100 гр  ОСТАНКИНО</v>
          </cell>
          <cell r="D402">
            <v>122</v>
          </cell>
          <cell r="F402">
            <v>122</v>
          </cell>
        </row>
        <row r="403">
          <cell r="A403" t="str">
            <v>Сыр Скаморца свежий 40% 100 гр.  ОСТАНКИНО</v>
          </cell>
          <cell r="D403">
            <v>16</v>
          </cell>
          <cell r="F403">
            <v>16</v>
          </cell>
        </row>
        <row r="404">
          <cell r="A404" t="str">
            <v>Сыр Творож. с Зеленью 140 гр.  ОСТАНКИНО</v>
          </cell>
          <cell r="D404">
            <v>149</v>
          </cell>
          <cell r="F404">
            <v>149</v>
          </cell>
        </row>
        <row r="405">
          <cell r="A405" t="str">
            <v>Сыр Творож. Сливочный 140 гр  ОСТАНКИНО</v>
          </cell>
          <cell r="D405">
            <v>168</v>
          </cell>
          <cell r="F405">
            <v>168</v>
          </cell>
        </row>
        <row r="406">
          <cell r="A406" t="str">
            <v>Сыч/Прод Коровино Российский 50% 200г НОВАЯ СЗМЖ  ОСТАНКИНО</v>
          </cell>
          <cell r="D406">
            <v>158</v>
          </cell>
          <cell r="F406">
            <v>158</v>
          </cell>
        </row>
        <row r="407">
          <cell r="A407" t="str">
            <v>Сыч/Прод Коровино Российский Оригин 50% ВЕС НОВАЯ (5 кг)  ОСТАНКИНО</v>
          </cell>
          <cell r="D407">
            <v>245</v>
          </cell>
          <cell r="F407">
            <v>245</v>
          </cell>
        </row>
        <row r="408">
          <cell r="A408" t="str">
            <v>Сыч/Прод Коровино Тильзитер 50% 200г НОВАЯ СЗМЖ  ОСТАНКИНО</v>
          </cell>
          <cell r="D408">
            <v>176</v>
          </cell>
          <cell r="F408">
            <v>176</v>
          </cell>
        </row>
        <row r="409">
          <cell r="A409" t="str">
            <v>Сыч/Прод Коровино Тильзитер Оригин 50% ВЕС НОВАЯ (5 кг брус) СЗМЖ  ОСТАНКИНО</v>
          </cell>
          <cell r="D409">
            <v>165</v>
          </cell>
          <cell r="F409">
            <v>165</v>
          </cell>
        </row>
        <row r="410">
          <cell r="A410" t="str">
            <v>Торо Неро с/в "Эликатессе" 140 гр.шт.  СПК</v>
          </cell>
          <cell r="D410">
            <v>35</v>
          </cell>
          <cell r="F410">
            <v>35</v>
          </cell>
        </row>
        <row r="411">
          <cell r="A411" t="str">
            <v>Уши свиные копченые к пиву 0,15кг нар. д/ф шт.  СПК</v>
          </cell>
          <cell r="D411">
            <v>60</v>
          </cell>
          <cell r="F411">
            <v>60</v>
          </cell>
        </row>
        <row r="412">
          <cell r="A412" t="str">
            <v>Фестивальная с/к 0,10 кг.шт. нарезка (лоток с ср.защ.атм.)  СПК</v>
          </cell>
          <cell r="D412">
            <v>304</v>
          </cell>
          <cell r="F412">
            <v>304</v>
          </cell>
        </row>
        <row r="413">
          <cell r="A413" t="str">
            <v>Фестивальная с/к 0,235 кг.шт.  СПК</v>
          </cell>
          <cell r="D413">
            <v>913</v>
          </cell>
          <cell r="F413">
            <v>913</v>
          </cell>
        </row>
        <row r="414">
          <cell r="A414" t="str">
            <v>Фрай-пицца с ветчиной и грибами 3,0 кг. ВЕС.  ПОКОМ</v>
          </cell>
          <cell r="F414">
            <v>57.000999999999998</v>
          </cell>
        </row>
        <row r="415">
          <cell r="A415" t="str">
            <v>Фуэт с/в "Эликатессе" 0,20 кг.шт.  СПК</v>
          </cell>
          <cell r="D415">
            <v>2</v>
          </cell>
          <cell r="F415">
            <v>2</v>
          </cell>
        </row>
        <row r="416">
          <cell r="A416" t="str">
            <v>Фуэт с/в "Эликатессе" 160 гр.шт.  СПК</v>
          </cell>
          <cell r="D416">
            <v>116</v>
          </cell>
          <cell r="F416">
            <v>116</v>
          </cell>
        </row>
        <row r="417">
          <cell r="A417" t="str">
            <v>Хинкали Классические хинкали ВЕС,  ПОКОМ</v>
          </cell>
          <cell r="F417">
            <v>80</v>
          </cell>
        </row>
        <row r="418">
          <cell r="A418" t="str">
            <v>Хотстеры ТМ Горячая штучка ТС Хотстеры 0,25 кг зам  ПОКОМ</v>
          </cell>
          <cell r="D418">
            <v>8</v>
          </cell>
          <cell r="F418">
            <v>1434</v>
          </cell>
        </row>
        <row r="419">
          <cell r="A419" t="str">
            <v>Хрустящие крылышки острые к пиву ТМ Горячая штучка 0,3кг зам  ПОКОМ</v>
          </cell>
          <cell r="F419">
            <v>91</v>
          </cell>
        </row>
        <row r="420">
          <cell r="A420" t="str">
            <v>Хрустящие крылышки ТМ Горячая штучка 0,3 кг зам  ПОКОМ</v>
          </cell>
          <cell r="D420">
            <v>1</v>
          </cell>
          <cell r="F420">
            <v>172</v>
          </cell>
        </row>
        <row r="421">
          <cell r="A421" t="str">
            <v>Хрустящие крылышки. В панировке куриные жареные.ВЕС  ПОКОМ</v>
          </cell>
          <cell r="F421">
            <v>45.8</v>
          </cell>
        </row>
        <row r="422">
          <cell r="A422" t="str">
            <v>Чебупай сочное яблоко ТМ Горячая штучка 0,2 кг зам.  ПОКОМ</v>
          </cell>
          <cell r="F422">
            <v>181</v>
          </cell>
        </row>
        <row r="423">
          <cell r="A423" t="str">
            <v>Чебупай спелая вишня ТМ Горячая штучка 0,2 кг зам.  ПОКОМ</v>
          </cell>
          <cell r="F423">
            <v>266</v>
          </cell>
        </row>
        <row r="424">
          <cell r="A424" t="str">
            <v>Чебупели Курочка гриль ТМ Горячая штучка, 0,3 кг зам  ПОКОМ</v>
          </cell>
          <cell r="F424">
            <v>737</v>
          </cell>
        </row>
        <row r="425">
          <cell r="A425" t="str">
            <v>Чебупицца курочка по-итальянски Горячая штучка 0,25 кг зам  ПОКОМ</v>
          </cell>
          <cell r="D425">
            <v>414</v>
          </cell>
          <cell r="F425">
            <v>2147</v>
          </cell>
        </row>
        <row r="426">
          <cell r="A426" t="str">
            <v>Чебупицца Пепперони ТМ Горячая штучка ТС Чебупицца 0.25кг зам  ПОКОМ</v>
          </cell>
          <cell r="D426">
            <v>5</v>
          </cell>
          <cell r="F426">
            <v>1885</v>
          </cell>
        </row>
        <row r="427">
          <cell r="A427" t="str">
            <v>Чебуреки Мясные вес 2,7  ПОКОМ</v>
          </cell>
          <cell r="F427">
            <v>124</v>
          </cell>
        </row>
        <row r="428">
          <cell r="A428" t="str">
            <v>Чебуреки с мясом, грибами и картофелем. ВЕС  ПОКОМ</v>
          </cell>
          <cell r="F428">
            <v>2.7</v>
          </cell>
        </row>
        <row r="429">
          <cell r="A429" t="str">
            <v>Чебуреки сочные, ВЕС, куриные жарен. зам  ПОКОМ</v>
          </cell>
          <cell r="F429">
            <v>520.5</v>
          </cell>
        </row>
        <row r="430">
          <cell r="A430" t="str">
            <v>ШЕЙКА С/К НАРЕЗ. 95ГР МГА МЯСН.ПРОД.КАТ.А ЧК  Клин</v>
          </cell>
          <cell r="D430">
            <v>20</v>
          </cell>
          <cell r="F430">
            <v>20</v>
          </cell>
        </row>
        <row r="431">
          <cell r="A431" t="str">
            <v>Шпикачки Русские (черева) (в ср.защ.атм.) "Высокий вкус"  СПК</v>
          </cell>
          <cell r="D431">
            <v>161</v>
          </cell>
          <cell r="F431">
            <v>161</v>
          </cell>
        </row>
        <row r="432">
          <cell r="A432" t="str">
            <v>Эликапреза с/в "Эликатессе" 0,10 кг.шт. нарезка (лоток с ср.защ.атм.)  СПК</v>
          </cell>
          <cell r="D432">
            <v>205</v>
          </cell>
          <cell r="F432">
            <v>205</v>
          </cell>
        </row>
        <row r="433">
          <cell r="A433" t="str">
            <v>Юбилейная с/к 0,10 кг.шт. нарезка (лоток с ср.защ.атм.)  СПК</v>
          </cell>
          <cell r="D433">
            <v>53</v>
          </cell>
          <cell r="F433">
            <v>53</v>
          </cell>
        </row>
        <row r="434">
          <cell r="A434" t="str">
            <v>Юбилейная с/к 0,235 кг.шт.  СПК</v>
          </cell>
          <cell r="D434">
            <v>772</v>
          </cell>
          <cell r="F434">
            <v>772</v>
          </cell>
        </row>
        <row r="435">
          <cell r="A435" t="str">
            <v>Итого</v>
          </cell>
          <cell r="D435">
            <v>130479.18700000001</v>
          </cell>
          <cell r="F435">
            <v>333750.82699999999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14234.800000000003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24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19.2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138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126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48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64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72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256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128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128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46.4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48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34.4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B23" t="str">
            <v>шт</v>
          </cell>
          <cell r="C23">
            <v>52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C24">
            <v>8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0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232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C27">
            <v>500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19.2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712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1480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B31" t="str">
            <v>шт</v>
          </cell>
          <cell r="C31">
            <v>84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B32" t="str">
            <v>шт</v>
          </cell>
          <cell r="C32">
            <v>48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84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84</v>
          </cell>
        </row>
        <row r="35">
          <cell r="A35" t="str">
            <v xml:space="preserve"> 200  Ветчина Дугушка ТМ Стародворье, вектор в/у    ПОКОМ</v>
          </cell>
          <cell r="B35" t="str">
            <v>кг</v>
          </cell>
          <cell r="C35">
            <v>72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1000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B37" t="str">
            <v>кг</v>
          </cell>
          <cell r="C37">
            <v>18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B38" t="str">
            <v>кг</v>
          </cell>
          <cell r="C38">
            <v>88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20</v>
          </cell>
        </row>
        <row r="40">
          <cell r="A40" t="str">
            <v xml:space="preserve"> 219  Колбаса Докторская Особая ТМ Особый рецепт, ВЕС  ПОКОМ</v>
          </cell>
          <cell r="B40" t="str">
            <v>кг</v>
          </cell>
          <cell r="C40">
            <v>1600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B41" t="str">
            <v>кг</v>
          </cell>
          <cell r="C41">
            <v>34</v>
          </cell>
        </row>
        <row r="42">
          <cell r="A42" t="str">
            <v xml:space="preserve"> 225  Колбаса Дугушка со шпиком, ВЕС, ТМ Стародворье   ПОКОМ</v>
          </cell>
          <cell r="B42" t="str">
            <v>кг</v>
          </cell>
          <cell r="C42">
            <v>12</v>
          </cell>
        </row>
        <row r="43">
          <cell r="A43" t="str">
            <v xml:space="preserve"> 229  Колбаса Молочная Дугушка, в/у, ВЕС, ТМ Стародворье   ПОКОМ</v>
          </cell>
          <cell r="B43" t="str">
            <v>кг</v>
          </cell>
          <cell r="C43">
            <v>56</v>
          </cell>
        </row>
        <row r="44">
          <cell r="A44" t="str">
            <v xml:space="preserve"> 230  Колбаса Молочная Особая ТМ Особый рецепт, п/а, ВЕС. ПОКОМ</v>
          </cell>
          <cell r="B44" t="str">
            <v>кг</v>
          </cell>
          <cell r="C44">
            <v>1000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B45" t="str">
            <v>кг</v>
          </cell>
          <cell r="C45">
            <v>1080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B46" t="str">
            <v>кг</v>
          </cell>
          <cell r="C46">
            <v>45.6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B47" t="str">
            <v>кг</v>
          </cell>
          <cell r="C47">
            <v>32.799999999999997</v>
          </cell>
        </row>
        <row r="48">
          <cell r="A48" t="str">
            <v xml:space="preserve"> 240  Колбаса Салями охотничья, ВЕС. ПОКОМ</v>
          </cell>
          <cell r="B48" t="str">
            <v>кг</v>
          </cell>
          <cell r="C48">
            <v>4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B49" t="str">
            <v>кг</v>
          </cell>
          <cell r="C49">
            <v>52</v>
          </cell>
        </row>
        <row r="50">
          <cell r="A50" t="str">
            <v xml:space="preserve"> 243  Колбаса Сервелат Зернистый, ВЕС.  ПОКОМ</v>
          </cell>
          <cell r="B50" t="str">
            <v>кг</v>
          </cell>
          <cell r="C50">
            <v>56</v>
          </cell>
        </row>
        <row r="51">
          <cell r="A51" t="str">
            <v xml:space="preserve"> 247  Сардельки Нежные, ВЕС.  ПОКОМ</v>
          </cell>
          <cell r="B51" t="str">
            <v>кг</v>
          </cell>
          <cell r="C51">
            <v>50.4</v>
          </cell>
        </row>
        <row r="52">
          <cell r="A52" t="str">
            <v xml:space="preserve"> 248  Сардельки Сочные ТМ Особый рецепт,   ПОКОМ</v>
          </cell>
          <cell r="B52" t="str">
            <v>кг</v>
          </cell>
          <cell r="C52">
            <v>30.4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B53" t="str">
            <v>кг</v>
          </cell>
          <cell r="C53">
            <v>132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B55" t="str">
            <v>кг</v>
          </cell>
          <cell r="C55">
            <v>32</v>
          </cell>
        </row>
        <row r="56">
          <cell r="A56" t="str">
            <v xml:space="preserve"> 263  Шпикачки Стародворские, ВЕС.  ПОКОМ</v>
          </cell>
          <cell r="B56" t="str">
            <v>кг</v>
          </cell>
          <cell r="C56">
            <v>28</v>
          </cell>
        </row>
        <row r="57">
          <cell r="A57" t="str">
            <v xml:space="preserve"> 265  Колбаса Балыкбургская, ВЕС, ТМ Баварушка  ПОКОМ</v>
          </cell>
          <cell r="B57" t="str">
            <v>кг</v>
          </cell>
          <cell r="C57">
            <v>40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B58" t="str">
            <v>кг</v>
          </cell>
          <cell r="C58">
            <v>68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64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B60" t="str">
            <v>шт</v>
          </cell>
          <cell r="C60">
            <v>128</v>
          </cell>
        </row>
        <row r="61">
          <cell r="A61" t="str">
            <v xml:space="preserve"> 273  Сосиски Сочинки с сочной грудинкой, МГС 0.4кг,   ПОКОМ</v>
          </cell>
          <cell r="B61" t="str">
            <v>шт</v>
          </cell>
          <cell r="C61">
            <v>296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B62" t="str">
            <v>шт</v>
          </cell>
          <cell r="C62">
            <v>92</v>
          </cell>
        </row>
        <row r="63">
          <cell r="A63" t="str">
            <v xml:space="preserve"> 283  Сосиски Сочинки, ВЕС, ТМ Стародворье ПОКОМ</v>
          </cell>
          <cell r="B63" t="str">
            <v>кг</v>
          </cell>
          <cell r="C63">
            <v>40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 t="str">
            <v>шт</v>
          </cell>
          <cell r="C65">
            <v>140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 t="str">
            <v>кг</v>
          </cell>
          <cell r="C66">
            <v>16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 t="str">
            <v>шт</v>
          </cell>
          <cell r="C67">
            <v>296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 t="str">
            <v>шт</v>
          </cell>
          <cell r="C68">
            <v>496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 t="str">
            <v>кг</v>
          </cell>
          <cell r="C69">
            <v>0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 t="str">
            <v>кг</v>
          </cell>
          <cell r="C70">
            <v>8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 t="str">
            <v>шт</v>
          </cell>
          <cell r="C71">
            <v>104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 t="str">
            <v>шт</v>
          </cell>
          <cell r="C72">
            <v>140</v>
          </cell>
        </row>
        <row r="73">
          <cell r="A73" t="str">
            <v xml:space="preserve"> 309  Сосиски Сочинки с сыром 0,4 кг ТМ Стародворье  ПОКОМ</v>
          </cell>
          <cell r="B73" t="str">
            <v>шт</v>
          </cell>
          <cell r="C73">
            <v>139.19999999999999</v>
          </cell>
        </row>
        <row r="74">
          <cell r="A74" t="str">
            <v xml:space="preserve"> 312  Ветчина Филейская ВЕС ТМ  Вязанка ТС Столичная  ПОКОМ</v>
          </cell>
          <cell r="B74" t="str">
            <v>кг</v>
          </cell>
          <cell r="C74">
            <v>54</v>
          </cell>
        </row>
        <row r="75">
          <cell r="A75" t="str">
            <v xml:space="preserve"> 315  Колбаса вареная Молокуша ТМ Вязанка ВЕС, ПОКОМ</v>
          </cell>
          <cell r="B75" t="str">
            <v>кг</v>
          </cell>
          <cell r="C75">
            <v>68</v>
          </cell>
        </row>
        <row r="76">
          <cell r="A76" t="str">
            <v xml:space="preserve"> 316  Колбаса Нежная ТМ Зареченские ВЕС  ПОКОМ</v>
          </cell>
          <cell r="B76" t="str">
            <v>кг</v>
          </cell>
          <cell r="C76">
            <v>12</v>
          </cell>
        </row>
        <row r="77">
          <cell r="A77" t="str">
            <v xml:space="preserve"> 317 Колбаса Сервелат Рижский ТМ Зареченские, ВЕС  ПОКОМ</v>
          </cell>
          <cell r="B77" t="str">
            <v>кг</v>
          </cell>
          <cell r="C77">
            <v>0</v>
          </cell>
        </row>
        <row r="78">
          <cell r="A78" t="str">
            <v xml:space="preserve"> 318  Сосиски Датские ТМ Зареченские, ВЕС  ПОКОМ</v>
          </cell>
          <cell r="B78" t="str">
            <v>кг</v>
          </cell>
          <cell r="C78">
            <v>600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B79" t="str">
            <v>шт</v>
          </cell>
          <cell r="C79">
            <v>312</v>
          </cell>
        </row>
        <row r="80">
          <cell r="A80" t="str">
            <v xml:space="preserve"> 322  Колбаса вареная Молокуша 0,45кг ТМ Вязанка  ПОКОМ</v>
          </cell>
          <cell r="B80" t="str">
            <v>шт</v>
          </cell>
          <cell r="C80">
            <v>280</v>
          </cell>
        </row>
        <row r="81">
          <cell r="A81" t="str">
            <v xml:space="preserve"> 324  Ветчина Филейская ТМ Вязанка Столичная 0,45 кг ПОКОМ</v>
          </cell>
          <cell r="B81" t="str">
            <v>шт</v>
          </cell>
          <cell r="C81">
            <v>64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B82" t="str">
            <v>кг</v>
          </cell>
          <cell r="C82">
            <v>0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29.6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176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12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0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209.6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209.6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45.6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45.6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45.6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45.6</v>
          </cell>
        </row>
        <row r="93">
          <cell r="A93" t="str">
            <v xml:space="preserve"> 348  Колбаса Молочная оригинальная ТМ Особый рецепт. большой батон, ВЕС ПОКОМ</v>
          </cell>
          <cell r="B93" t="str">
            <v>кг</v>
          </cell>
          <cell r="C93">
            <v>0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24</v>
          </cell>
        </row>
        <row r="95">
          <cell r="A95" t="str">
            <v xml:space="preserve"> 364  Сардельки Филейские Вязанка ВЕС NDX ТМ Вязанка  ПОКОМ</v>
          </cell>
          <cell r="B95" t="str">
            <v>кг</v>
          </cell>
          <cell r="C95">
            <v>40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09.09.2023 - 15.09.2023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21.608000000000001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32.729999999999997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43.2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211.32300000000001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338.49599999999998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101.223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72</v>
          </cell>
        </row>
        <row r="14">
          <cell r="A14" t="str">
            <v xml:space="preserve"> 022  Колбаса Вязанка со шпиком, вектор 0,5кг, ПОКОМ</v>
          </cell>
          <cell r="D14">
            <v>96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250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174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174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54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10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15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30</v>
          </cell>
        </row>
        <row r="23">
          <cell r="A23" t="str">
            <v xml:space="preserve"> 068  Колбаса Особая ТМ Особый рецепт, 0,5 кг, ПОКОМ</v>
          </cell>
          <cell r="D23">
            <v>20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240</v>
          </cell>
        </row>
        <row r="25">
          <cell r="A25" t="str">
            <v xml:space="preserve"> 084  Колбаски Баварские копченые, NDX в МГС 0,28 кг, ТМ Стародворье  ПОКОМ</v>
          </cell>
          <cell r="D25">
            <v>426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18</v>
          </cell>
        </row>
        <row r="27">
          <cell r="A27" t="str">
            <v xml:space="preserve"> 092  Сосиски Баварские с сыром,  0.42кг,ПОКОМ</v>
          </cell>
          <cell r="D27">
            <v>1152</v>
          </cell>
        </row>
        <row r="28">
          <cell r="A28" t="str">
            <v xml:space="preserve"> 096  Сосиски Баварские,  0.42кг,ПОКОМ</v>
          </cell>
          <cell r="D28">
            <v>2502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102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54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102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102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147.767</v>
          </cell>
        </row>
        <row r="34">
          <cell r="A34" t="str">
            <v xml:space="preserve"> 201  Ветчина Нежная ТМ Особый рецепт, (2,5кг), ПОКОМ</v>
          </cell>
          <cell r="D34">
            <v>1291.56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58.43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201.422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2913.04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97.04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95.087000000000003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2312.54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1803.383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100.27800000000001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74.313000000000002</v>
          </cell>
        </row>
        <row r="44">
          <cell r="A44" t="str">
            <v xml:space="preserve"> 240  Колбаса Салями охотничья, ВЕС. ПОКОМ</v>
          </cell>
          <cell r="D44">
            <v>5.8109999999999999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110.89400000000001</v>
          </cell>
        </row>
        <row r="46">
          <cell r="A46" t="str">
            <v xml:space="preserve"> 243  Колбаса Сервелат Зернистый, ВЕС.  ПОКОМ</v>
          </cell>
          <cell r="D46">
            <v>113.286</v>
          </cell>
        </row>
        <row r="47">
          <cell r="A47" t="str">
            <v xml:space="preserve"> 247  Сардельки Нежные, ВЕС.  ПОКОМ</v>
          </cell>
          <cell r="D47">
            <v>103.61499999999999</v>
          </cell>
        </row>
        <row r="48">
          <cell r="A48" t="str">
            <v xml:space="preserve"> 248  Сардельки Сочные ТМ Особый рецепт,   ПОКОМ</v>
          </cell>
          <cell r="D48">
            <v>31.53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264.94600000000003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33.343000000000004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264.43900000000002</v>
          </cell>
        </row>
        <row r="52">
          <cell r="A52" t="str">
            <v xml:space="preserve"> 263  Шпикачки Стародворские, ВЕС.  ПОКОМ</v>
          </cell>
          <cell r="D52">
            <v>95.143000000000001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128.476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116.53100000000001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204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576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180</v>
          </cell>
        </row>
        <row r="58">
          <cell r="A58" t="str">
            <v xml:space="preserve"> 283  Сосиски Сочинки, ВЕС, ТМ Стародворье ПОКОМ</v>
          </cell>
          <cell r="D58">
            <v>133.816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288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34.244999999999997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426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528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25.753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210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294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324</v>
          </cell>
        </row>
        <row r="67">
          <cell r="A67" t="str">
            <v xml:space="preserve"> 312  Ветчина Филейская ВЕС ТМ  Вязанка ТС Столичная  ПОКОМ</v>
          </cell>
          <cell r="D67">
            <v>96.966999999999999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140.54499999999999</v>
          </cell>
        </row>
        <row r="69">
          <cell r="A69" t="str">
            <v xml:space="preserve"> 316  Колбаса Нежная ТМ Зареченские ВЕС  ПОКОМ</v>
          </cell>
          <cell r="D69">
            <v>190.83</v>
          </cell>
        </row>
        <row r="70">
          <cell r="A70" t="str">
            <v xml:space="preserve"> 317 Колбаса Сервелат Рижский ТМ Зареченские, ВЕС  ПОКОМ</v>
          </cell>
          <cell r="D70">
            <v>13.311</v>
          </cell>
        </row>
        <row r="71">
          <cell r="A71" t="str">
            <v xml:space="preserve"> 318  Сосиски Датские ТМ Зареченские, ВЕС  ПОКОМ</v>
          </cell>
          <cell r="D71">
            <v>1168.9469999999999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650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90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42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313.07</v>
          </cell>
        </row>
        <row r="76">
          <cell r="A76" t="str">
            <v xml:space="preserve"> 331  Сосиски Сочинки по-баварски ВЕС ТМ Стародворье  Поком</v>
          </cell>
          <cell r="D76">
            <v>12.34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246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246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78.188000000000002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78.938000000000002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78.763000000000005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78.072999999999993</v>
          </cell>
        </row>
        <row r="83">
          <cell r="A83" t="str">
            <v xml:space="preserve"> 350  Сосиски Сочные без свинины ТМ Особый рецепт 0,4 кг. ПОКОМ</v>
          </cell>
          <cell r="D83">
            <v>12</v>
          </cell>
        </row>
        <row r="84">
          <cell r="A84" t="str">
            <v xml:space="preserve"> 364  Сардельки Филейские Вязанка ВЕС NDX ТМ Вязанка  ПОКОМ</v>
          </cell>
          <cell r="D84">
            <v>23.873999999999999</v>
          </cell>
        </row>
        <row r="85">
          <cell r="A85" t="str">
            <v xml:space="preserve"> 375  Ветчина Балыкбургская ТМ Баварушка. ВЕС ПОКОМ</v>
          </cell>
          <cell r="D85">
            <v>77.421000000000006</v>
          </cell>
        </row>
        <row r="86">
          <cell r="A86" t="str">
            <v>Итого</v>
          </cell>
          <cell r="D86">
            <v>23585.535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15.09.2023 - 15.09.2023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12.076000000000001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20.283000000000001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290.41800000000001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62.182000000000002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513.43299999999999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29.050999999999998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151</v>
          </cell>
        </row>
        <row r="14">
          <cell r="A14" t="str">
            <v xml:space="preserve"> 022  Колбаса Вязанка со шпиком, вектор 0,5кг, ПОКОМ</v>
          </cell>
          <cell r="D14">
            <v>17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230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466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1340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45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18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18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45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44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47</v>
          </cell>
        </row>
        <row r="24">
          <cell r="A24" t="str">
            <v xml:space="preserve"> 068  Колбаса Особая ТМ Особый рецепт, 0,5 кг, ПОКОМ</v>
          </cell>
          <cell r="D24">
            <v>15</v>
          </cell>
        </row>
        <row r="25">
          <cell r="A25" t="str">
            <v xml:space="preserve"> 079  Колбаса Сервелат Кремлевский,  0.35 кг, ПОКОМ</v>
          </cell>
          <cell r="D25">
            <v>13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169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D27">
            <v>565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40</v>
          </cell>
        </row>
        <row r="29">
          <cell r="A29" t="str">
            <v xml:space="preserve"> 092  Сосиски Баварские с сыром,  0.42кг,ПОКОМ</v>
          </cell>
          <cell r="D29">
            <v>671</v>
          </cell>
        </row>
        <row r="30">
          <cell r="A30" t="str">
            <v xml:space="preserve"> 096  Сосиски Баварские,  0.42кг,ПОКОМ</v>
          </cell>
          <cell r="D30">
            <v>1497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595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57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75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266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86.762</v>
          </cell>
        </row>
        <row r="36">
          <cell r="A36" t="str">
            <v xml:space="preserve"> 201  Ветчина Нежная ТМ Особый рецепт, (2,5кг), ПОКОМ</v>
          </cell>
          <cell r="D36">
            <v>932.47699999999998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133.73699999999999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186.70599999999999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41.771999999999998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1728.777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53.996000000000002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130.114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1674.422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1018.249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71.313999999999993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63.957999999999998</v>
          </cell>
        </row>
        <row r="47">
          <cell r="A47" t="str">
            <v xml:space="preserve"> 240  Колбаса Салями охотничья, ВЕС. ПОКОМ</v>
          </cell>
          <cell r="D47">
            <v>2.19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172.173</v>
          </cell>
        </row>
        <row r="49">
          <cell r="A49" t="str">
            <v xml:space="preserve"> 243  Колбаса Сервелат Зернистый, ВЕС.  ПОКОМ</v>
          </cell>
          <cell r="D49">
            <v>25.129000000000001</v>
          </cell>
        </row>
        <row r="50">
          <cell r="A50" t="str">
            <v xml:space="preserve"> 247  Сардельки Нежные, ВЕС.  ПОКОМ</v>
          </cell>
          <cell r="D50">
            <v>19.643999999999998</v>
          </cell>
        </row>
        <row r="51">
          <cell r="A51" t="str">
            <v xml:space="preserve"> 248  Сардельки Сочные ТМ Особый рецепт,   ПОКОМ</v>
          </cell>
          <cell r="D51">
            <v>44.813000000000002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351.625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12.385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44.262999999999998</v>
          </cell>
        </row>
        <row r="55">
          <cell r="A55" t="str">
            <v xml:space="preserve"> 263  Шпикачки Стародворские, ВЕС.  ПОКОМ</v>
          </cell>
          <cell r="D55">
            <v>11.916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108.497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73.805000000000007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73.665000000000006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375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1055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651</v>
          </cell>
        </row>
        <row r="62">
          <cell r="A62" t="str">
            <v xml:space="preserve"> 277  Колбаса Мясорубская ТМ Стародворье с сочной грудинкой , 0,35 кг срез  ПОКОМ</v>
          </cell>
          <cell r="D62">
            <v>1</v>
          </cell>
        </row>
        <row r="63">
          <cell r="A63" t="str">
            <v xml:space="preserve"> 283  Сосиски Сочинки, ВЕС, ТМ Стародворье ПОКОМ</v>
          </cell>
          <cell r="D63">
            <v>73.298000000000002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86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265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66.494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867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1056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19.344999999999999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17.149000000000001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192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201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157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48.701000000000001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D75">
            <v>2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170.785</v>
          </cell>
        </row>
        <row r="77">
          <cell r="A77" t="str">
            <v xml:space="preserve"> 316  Колбаса Нежная ТМ Зареченские ВЕС  ПОКОМ</v>
          </cell>
          <cell r="D77">
            <v>23.263000000000002</v>
          </cell>
        </row>
        <row r="78">
          <cell r="A78" t="str">
            <v xml:space="preserve"> 317 Колбаса Сервелат Рижский ТМ Зареченские, ВЕС  ПОКОМ</v>
          </cell>
          <cell r="D78">
            <v>15.452</v>
          </cell>
        </row>
        <row r="79">
          <cell r="A79" t="str">
            <v xml:space="preserve"> 318  Сосиски Датские ТМ Зареченские, ВЕС  ПОКОМ</v>
          </cell>
          <cell r="D79">
            <v>417.23200000000003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846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1218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349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D83">
            <v>4.3689999999999998</v>
          </cell>
        </row>
        <row r="84">
          <cell r="A84" t="str">
            <v xml:space="preserve"> 327  Сосиски Сочинки с сыром ТМ Стародворье, ВЕС ПОКОМ</v>
          </cell>
          <cell r="D84">
            <v>1.319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23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58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436.202</v>
          </cell>
        </row>
        <row r="88">
          <cell r="A88" t="str">
            <v xml:space="preserve"> 331  Сосиски Сочинки по-баварски ВЕС ТМ Стародворье  Поком</v>
          </cell>
          <cell r="D88">
            <v>2.036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79</v>
          </cell>
        </row>
        <row r="90">
          <cell r="A90" t="str">
            <v xml:space="preserve"> 341 Сосиски Сочинки Сливочные ТМ Стародворье ВЕС ПОКОМ</v>
          </cell>
          <cell r="D90">
            <v>1.2949999999999999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160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131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62.997999999999998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68.978999999999999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142.02099999999999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96.198999999999998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D97">
            <v>10.706</v>
          </cell>
        </row>
        <row r="98">
          <cell r="A98" t="str">
            <v xml:space="preserve"> 350  Сосиски Сочные без свинины ТМ Особый рецепт 0,4 кг. ПОКОМ</v>
          </cell>
          <cell r="D98">
            <v>10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76.863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D100">
            <v>3</v>
          </cell>
        </row>
        <row r="101">
          <cell r="A101" t="str">
            <v xml:space="preserve"> 372  Ветчина Сочинка ТМ Стародворье. ВЕС ПОКОМ</v>
          </cell>
          <cell r="D101">
            <v>5.4059999999999997</v>
          </cell>
        </row>
        <row r="102">
          <cell r="A102" t="str">
            <v xml:space="preserve"> 373 Колбаса вареная Сочинка ТМ Стародворье ВЕС ПОКОМ</v>
          </cell>
          <cell r="D102">
            <v>13.351000000000001</v>
          </cell>
        </row>
        <row r="103">
          <cell r="A103" t="str">
            <v xml:space="preserve"> 375  Ветчина Балыкбургская ТМ Баварушка. ВЕС ПОКОМ</v>
          </cell>
          <cell r="D103">
            <v>100.167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12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3</v>
          </cell>
        </row>
        <row r="106">
          <cell r="A106" t="str">
            <v xml:space="preserve"> 380  Колбаса Филейбургская с филе сочного окорока 0,13кг с/в ТМ Баварушка  ПОКОМ</v>
          </cell>
          <cell r="D106">
            <v>15</v>
          </cell>
        </row>
        <row r="107">
          <cell r="A107" t="str">
            <v xml:space="preserve"> 381 Колбаса Филейбургская с ароматными пряностями 0,03 кг с/в ТМ Баварушка  ПОКОМ</v>
          </cell>
          <cell r="D107">
            <v>2</v>
          </cell>
        </row>
        <row r="108">
          <cell r="A108" t="str">
            <v>3215 ВЕТЧ.МЯСНАЯ Папа может п/о 0.4кг 8шт.    ОСТАНКИНО</v>
          </cell>
          <cell r="D108">
            <v>49</v>
          </cell>
        </row>
        <row r="109">
          <cell r="A109" t="str">
            <v>3678 СОЧНЫЕ сос п/о мгс 2*2     ОСТАНКИНО</v>
          </cell>
          <cell r="D109">
            <v>382.14800000000002</v>
          </cell>
        </row>
        <row r="110">
          <cell r="A110" t="str">
            <v>3717 СОЧНЫЕ сос п/о мгс 1*6 ОСТАНКИНО</v>
          </cell>
          <cell r="D110">
            <v>427.71300000000002</v>
          </cell>
        </row>
        <row r="111">
          <cell r="A111" t="str">
            <v>4063 МЯСНАЯ Папа может вар п/о_Л   ОСТАНКИНО</v>
          </cell>
          <cell r="D111">
            <v>541.86699999999996</v>
          </cell>
        </row>
        <row r="112">
          <cell r="A112" t="str">
            <v>4117 ЭКСТРА Папа может с/к в/у_Л   ОСТАНКИНО</v>
          </cell>
          <cell r="D112">
            <v>10.045999999999999</v>
          </cell>
        </row>
        <row r="113">
          <cell r="A113" t="str">
            <v>4574 Мясная со шпиком Папа может вар п/о ОСТАНКИНО</v>
          </cell>
          <cell r="D113">
            <v>36.685000000000002</v>
          </cell>
        </row>
        <row r="114">
          <cell r="A114" t="str">
            <v>4611 ВЕТЧ.ЛЮБИТЕЛЬСКАЯ п/о 0.4кг ОСТАНКИНО</v>
          </cell>
          <cell r="D114">
            <v>22</v>
          </cell>
        </row>
        <row r="115">
          <cell r="A115" t="str">
            <v>4614 ВЕТЧ.ЛЮБИТЕЛЬСКАЯ п/о _ ОСТАНКИНО</v>
          </cell>
          <cell r="D115">
            <v>67.572999999999993</v>
          </cell>
        </row>
        <row r="116">
          <cell r="A116" t="str">
            <v>4813 ФИЛЕЙНАЯ Папа может вар п/о_Л   ОСТАНКИНО</v>
          </cell>
          <cell r="D116">
            <v>126.94799999999999</v>
          </cell>
        </row>
        <row r="117">
          <cell r="A117" t="str">
            <v>4993 САЛЯМИ ИТАЛЬЯНСКАЯ с/к в/у 1/250*8_120c ОСТАНКИНО</v>
          </cell>
          <cell r="D117">
            <v>102</v>
          </cell>
        </row>
        <row r="118">
          <cell r="A118" t="str">
            <v>5246 ДОКТОРСКАЯ ПРЕМИУМ вар б/о мгс_30с ОСТАНКИНО</v>
          </cell>
          <cell r="D118">
            <v>13.38</v>
          </cell>
        </row>
        <row r="119">
          <cell r="A119" t="str">
            <v>5247 РУССКАЯ ПРЕМИУМ вар б/о мгс_30с ОСТАНКИНО</v>
          </cell>
          <cell r="D119">
            <v>23.806999999999999</v>
          </cell>
        </row>
        <row r="120">
          <cell r="A120" t="str">
            <v>5336 ОСОБАЯ вар п/о  ОСТАНКИНО</v>
          </cell>
          <cell r="D120">
            <v>12.042999999999999</v>
          </cell>
        </row>
        <row r="121">
          <cell r="A121" t="str">
            <v>5337 ОСОБАЯ СО ШПИКОМ вар п/о  ОСТАНКИНО</v>
          </cell>
          <cell r="D121">
            <v>9.9139999999999997</v>
          </cell>
        </row>
        <row r="122">
          <cell r="A122" t="str">
            <v>5341 СЕРВЕЛАТ ОХОТНИЧИЙ в/к в/у  ОСТАНКИНО</v>
          </cell>
          <cell r="D122">
            <v>73.643000000000001</v>
          </cell>
        </row>
        <row r="123">
          <cell r="A123" t="str">
            <v>5483 ЭКСТРА Папа может с/к в/у 1/250 8шт.   ОСТАНКИНО</v>
          </cell>
          <cell r="D123">
            <v>236</v>
          </cell>
        </row>
        <row r="124">
          <cell r="A124" t="str">
            <v>5532 СОЧНЫЕ сос п/о мгс 0.45кг 10шт_45с   ОСТАНКИНО</v>
          </cell>
          <cell r="D124">
            <v>13</v>
          </cell>
        </row>
        <row r="125">
          <cell r="A125" t="str">
            <v>5544 Сервелат Финский в/к в/у_45с НОВАЯ ОСТАНКИНО</v>
          </cell>
          <cell r="D125">
            <v>275.03800000000001</v>
          </cell>
        </row>
        <row r="126">
          <cell r="A126" t="str">
            <v>5682 САЛЯМИ МЕЛКОЗЕРНЕНАЯ с/к в/у 1/120_60с   ОСТАНКИНО</v>
          </cell>
          <cell r="D126">
            <v>457</v>
          </cell>
        </row>
        <row r="127">
          <cell r="A127" t="str">
            <v>5706 АРОМАТНАЯ Папа может с/к в/у 1/250 8шт.  ОСТАНКИНО</v>
          </cell>
          <cell r="D127">
            <v>233</v>
          </cell>
        </row>
        <row r="128">
          <cell r="A128" t="str">
            <v>5708 ПОСОЛЬСКАЯ Папа может с/к в/у ОСТАНКИНО</v>
          </cell>
          <cell r="D128">
            <v>32.023000000000003</v>
          </cell>
        </row>
        <row r="129">
          <cell r="A129" t="str">
            <v>5818 МЯСНЫЕ Папа может сос п/о мгс 1*3_45с   ОСТАНКИНО</v>
          </cell>
          <cell r="D129">
            <v>55.856999999999999</v>
          </cell>
        </row>
        <row r="130">
          <cell r="A130" t="str">
            <v>5820 СЛИВОЧНЫЕ Папа может сос п/о мгс 2*2_45с   ОСТАНКИНО</v>
          </cell>
          <cell r="D130">
            <v>21.087</v>
          </cell>
        </row>
        <row r="131">
          <cell r="A131" t="str">
            <v>5851 ЭКСТРА Папа может вар п/о   ОСТАНКИНО</v>
          </cell>
          <cell r="D131">
            <v>117.923</v>
          </cell>
        </row>
        <row r="132">
          <cell r="A132" t="str">
            <v>5931 ОХОТНИЧЬЯ Папа может с/к в/у 1/220 8шт.   ОСТАНКИНО</v>
          </cell>
          <cell r="D132">
            <v>170</v>
          </cell>
        </row>
        <row r="133">
          <cell r="A133" t="str">
            <v>5992 ВРЕМЯ ОКРОШКИ Папа может вар п/о 0.4кг   ОСТАНКИНО</v>
          </cell>
          <cell r="D133">
            <v>23</v>
          </cell>
        </row>
        <row r="134">
          <cell r="A134" t="str">
            <v>5997 ОСОБАЯ Коровино вар п/о  ОСТАНКИНО</v>
          </cell>
          <cell r="D134">
            <v>14.744999999999999</v>
          </cell>
        </row>
        <row r="135">
          <cell r="A135" t="str">
            <v>6042 МОЛОЧНЫЕ К ЗАВТРАКУ сос п/о в/у 0.4кг   ОСТАНКИНО</v>
          </cell>
          <cell r="D135">
            <v>494</v>
          </cell>
        </row>
        <row r="136">
          <cell r="A136" t="str">
            <v>6062 МОЛОЧНЫЕ К ЗАВТРАКУ сос п/о мгс 2*2   ОСТАНКИНО</v>
          </cell>
          <cell r="D136">
            <v>115.589</v>
          </cell>
        </row>
        <row r="137">
          <cell r="A137" t="str">
            <v>6123 МОЛОЧНЫЕ КЛАССИЧЕСКИЕ ПМ сос п/о мгс 2*4   ОСТАНКИНО</v>
          </cell>
          <cell r="D137">
            <v>296.31200000000001</v>
          </cell>
        </row>
        <row r="138">
          <cell r="A138" t="str">
            <v>6241 ХОТ-ДОГ Папа может сос п/о мгс 0.38кг  ОСТАНКИНО</v>
          </cell>
          <cell r="D138">
            <v>3</v>
          </cell>
        </row>
        <row r="139">
          <cell r="A139" t="str">
            <v>6268 ГОВЯЖЬЯ Папа может вар п/о 0,4кг 8 шт.  ОСТАНКИНО</v>
          </cell>
          <cell r="D139">
            <v>92</v>
          </cell>
        </row>
        <row r="140">
          <cell r="A140" t="str">
            <v>6279 КОРЕЙКА ПО-ОСТ.к/в в/с с/н в/у 1/150_45с  ОСТАНКИНО</v>
          </cell>
          <cell r="D140">
            <v>46</v>
          </cell>
        </row>
        <row r="141">
          <cell r="A141" t="str">
            <v>6281 СВИНИНА ДЕЛИКАТ. к/в мл/к в/у 0.3кг 45с  ОСТАНКИНО</v>
          </cell>
          <cell r="D141">
            <v>152</v>
          </cell>
        </row>
        <row r="142">
          <cell r="A142" t="str">
            <v>6297 ФИЛЕЙНЫЕ сос ц/о в/у 1/270 12шт_45с  ОСТАНКИНО</v>
          </cell>
          <cell r="D142">
            <v>562</v>
          </cell>
        </row>
        <row r="143">
          <cell r="A143" t="str">
            <v>6325 ДОКТОРСКАЯ ПРЕМИУМ вар п/о 0.4кг 8шт.  ОСТАНКИНО</v>
          </cell>
          <cell r="D143">
            <v>133</v>
          </cell>
        </row>
        <row r="144">
          <cell r="A144" t="str">
            <v>6333 МЯСНАЯ Папа может вар п/о 0.4кг 8шт.  ОСТАНКИНО</v>
          </cell>
          <cell r="D144">
            <v>1259</v>
          </cell>
        </row>
        <row r="145">
          <cell r="A145" t="str">
            <v>6353 ЭКСТРА Папа может вар п/о 0.4кг 8шт.  ОСТАНКИНО</v>
          </cell>
          <cell r="D145">
            <v>485</v>
          </cell>
        </row>
        <row r="146">
          <cell r="A146" t="str">
            <v>6392 ФИЛЕЙНАЯ Папа может вар п/о 0.4кг. ОСТАНКИНО</v>
          </cell>
          <cell r="D146">
            <v>830</v>
          </cell>
        </row>
        <row r="147">
          <cell r="A147" t="str">
            <v>6415 БАЛЫКОВАЯ Коровино п/к в/у 0.84кг 6шт.  ОСТАНКИНО</v>
          </cell>
          <cell r="D147">
            <v>105</v>
          </cell>
        </row>
        <row r="148">
          <cell r="A148" t="str">
            <v>6427 КЛАССИЧЕСКАЯ ПМ вар п/о 0.35кг 8шт. ОСТАНКИНО</v>
          </cell>
          <cell r="D148">
            <v>263</v>
          </cell>
        </row>
        <row r="149">
          <cell r="A149" t="str">
            <v>6428 СОЧНЫЙ ГРИЛЬ ПМ сос п/о мгс 0.45кг 8шт.  ОСТАНКИНО</v>
          </cell>
          <cell r="D149">
            <v>9</v>
          </cell>
        </row>
        <row r="150">
          <cell r="A150" t="str">
            <v>6438 БОГАТЫРСКИЕ Папа Может сос п/о в/у 0,3кг  ОСТАНКИНО</v>
          </cell>
          <cell r="D150">
            <v>119</v>
          </cell>
        </row>
        <row r="151">
          <cell r="A151" t="str">
            <v>6439 ХОТ-ДОГ Папа может сос п/о мгс 0.38кг  ОСТАНКИНО</v>
          </cell>
          <cell r="D151">
            <v>24</v>
          </cell>
        </row>
        <row r="152">
          <cell r="A152" t="str">
            <v>6448 СВИНИНА МАДЕРА с/к с/н в/у 1/100 10шт.   ОСТАНКИНО</v>
          </cell>
          <cell r="D152">
            <v>37</v>
          </cell>
        </row>
        <row r="153">
          <cell r="A153" t="str">
            <v>6450 БЕКОН с/к с/н в/у 1/100 10шт.  ОСТАНКИНО</v>
          </cell>
          <cell r="D153">
            <v>63</v>
          </cell>
        </row>
        <row r="154">
          <cell r="A154" t="str">
            <v>6453 ЭКСТРА Папа может с/к с/н в/у 1/100 14шт.   ОСТАНКИНО</v>
          </cell>
          <cell r="D154">
            <v>245</v>
          </cell>
        </row>
        <row r="155">
          <cell r="A155" t="str">
            <v>6454 АРОМАТНАЯ с/к с/н в/у 1/100 14шт.  ОСТАНКИНО</v>
          </cell>
          <cell r="D155">
            <v>205</v>
          </cell>
        </row>
        <row r="156">
          <cell r="A156" t="str">
            <v>6461 СОЧНЫЙ ГРИЛЬ ПМ сос п/о мгс 1*6  ОСТАНКИНО</v>
          </cell>
          <cell r="D156">
            <v>13.959</v>
          </cell>
        </row>
        <row r="157">
          <cell r="A157" t="str">
            <v>6475 С СЫРОМ Папа может сос ц/о мгс 0.4кг6шт  ОСТАНКИНО</v>
          </cell>
          <cell r="D157">
            <v>75</v>
          </cell>
        </row>
        <row r="158">
          <cell r="A158" t="str">
            <v>6517 БОГАТЫРСКИЕ Папа Может сос п/о 1*6  ОСТАНКИНО</v>
          </cell>
          <cell r="D158">
            <v>11.304</v>
          </cell>
        </row>
        <row r="159">
          <cell r="A159" t="str">
            <v>6527 ШПИКАЧКИ СОЧНЫЕ ПМ сар б/о мгс 1*3 45с ОСТАНКИНО</v>
          </cell>
          <cell r="D159">
            <v>101.21299999999999</v>
          </cell>
        </row>
        <row r="160">
          <cell r="A160" t="str">
            <v>6534 СЕРВЕЛАТ ФИНСКИЙ СН в/к п/о 0.35кг 8шт  ОСТАНКИНО</v>
          </cell>
          <cell r="D160">
            <v>17</v>
          </cell>
        </row>
        <row r="161">
          <cell r="A161" t="str">
            <v>6535 СЕРВЕЛАТ ОРЕХОВЫЙ СН в/к п/о 0,35кг 8шт.  ОСТАНКИНО</v>
          </cell>
          <cell r="D161">
            <v>19</v>
          </cell>
        </row>
        <row r="162">
          <cell r="A162" t="str">
            <v>6562 СЕРВЕЛАТ КАРЕЛЬСКИЙ СН в/к в/у 0,28кг  ОСТАНКИНО</v>
          </cell>
          <cell r="D162">
            <v>121</v>
          </cell>
        </row>
        <row r="163">
          <cell r="A163" t="str">
            <v>6563 СЛИВОЧНЫЕ СН сос п/о мгс 1*6  ОСТАНКИНО</v>
          </cell>
          <cell r="D163">
            <v>17.477</v>
          </cell>
        </row>
        <row r="164">
          <cell r="A164" t="str">
            <v>6564 СЕРВЕЛАТ ОРЕХОВЫЙ ПМ в/к в/у 0.31кг 8шт.  ОСТАНКИНО</v>
          </cell>
          <cell r="D164">
            <v>28</v>
          </cell>
        </row>
        <row r="165">
          <cell r="A165" t="str">
            <v>6566 СЕРВЕЛАТ С БЕЛ.ГРИБАМИ в/к в/у 0,31кг  ОСТАНКИНО</v>
          </cell>
          <cell r="D165">
            <v>17</v>
          </cell>
        </row>
        <row r="166">
          <cell r="A166" t="str">
            <v>6589 МОЛОЧНЫЕ ГОСТ СН сос п/о мгс 0.41кг 10шт  ОСТАНКИНО</v>
          </cell>
          <cell r="D166">
            <v>5</v>
          </cell>
        </row>
        <row r="167">
          <cell r="A167" t="str">
            <v>6590 СЛИВОЧНЫЕ СН сос п/о мгс 0.41кг 10шт.  ОСТАНКИНО</v>
          </cell>
          <cell r="D167">
            <v>58</v>
          </cell>
        </row>
        <row r="168">
          <cell r="A168" t="str">
            <v>6592 ДОКТОРСКАЯ СН вар п/о  ОСТАНКИНО</v>
          </cell>
          <cell r="D168">
            <v>16.312000000000001</v>
          </cell>
        </row>
        <row r="169">
          <cell r="A169" t="str">
            <v>6593 ДОКТОРСКАЯ СН вар п/о 0.45кг 8шт.  ОСТАНКИНО</v>
          </cell>
          <cell r="D169">
            <v>34</v>
          </cell>
        </row>
        <row r="170">
          <cell r="A170" t="str">
            <v>6594 МОЛОЧНАЯ СН вар п/о  ОСТАНКИНО</v>
          </cell>
          <cell r="D170">
            <v>19.109000000000002</v>
          </cell>
        </row>
        <row r="171">
          <cell r="A171" t="str">
            <v>6595 МОЛОЧНАЯ СН вар п/о 0.45кг 8шт.  ОСТАНКИНО</v>
          </cell>
          <cell r="D171">
            <v>55</v>
          </cell>
        </row>
        <row r="172">
          <cell r="A172" t="str">
            <v>6597 РУССКАЯ СН вар п/о 0.45кг 8шт.  ОСТАНКИНО</v>
          </cell>
          <cell r="D172">
            <v>3</v>
          </cell>
        </row>
        <row r="173">
          <cell r="A173" t="str">
            <v>6601 ГОВЯЖЬИ СН сос п/о мгс 1*6  ОСТАНКИНО</v>
          </cell>
          <cell r="D173">
            <v>23.669</v>
          </cell>
        </row>
        <row r="174">
          <cell r="A174" t="str">
            <v>6606 СЫТНЫЕ Папа может сар б/о мгс 1*3 45с  ОСТАНКИНО</v>
          </cell>
          <cell r="D174">
            <v>28.989000000000001</v>
          </cell>
        </row>
        <row r="175">
          <cell r="A175" t="str">
            <v>6636 БАЛЫКОВАЯ СН в/к п/о 0,35кг 8шт  ОСТАНКИНО</v>
          </cell>
          <cell r="D175">
            <v>1</v>
          </cell>
        </row>
        <row r="176">
          <cell r="A176" t="str">
            <v>6641 СЛИВОЧНЫЕ ПМ сос п/о мгс 0,41кг 10шт.  ОСТАНКИНО</v>
          </cell>
          <cell r="D176">
            <v>205</v>
          </cell>
        </row>
        <row r="177">
          <cell r="A177" t="str">
            <v>6642 СОЧНЫЙ ГРИЛЬ ПМ сос п/о мгс 0,41кг 8шт.  ОСТАНКИНО</v>
          </cell>
          <cell r="D177">
            <v>624</v>
          </cell>
        </row>
        <row r="178">
          <cell r="A178" t="str">
            <v>6643 МОЛОЧНЫЕ ПМ сос п/о мгс 0.41кг 10шт.  ОСТАНКИНО</v>
          </cell>
          <cell r="D178">
            <v>9</v>
          </cell>
        </row>
        <row r="179">
          <cell r="A179" t="str">
            <v>6644 СОЧНЫЕ ПМ сос п/о мгс 0,41кг 10шт.  ОСТАНКИНО</v>
          </cell>
          <cell r="D179">
            <v>854</v>
          </cell>
        </row>
        <row r="180">
          <cell r="A180" t="str">
            <v>6646 СОСИСКА.РУ сос ц/о в/у 1/300 8шт.  ОСТАНКИНО</v>
          </cell>
          <cell r="D180">
            <v>18</v>
          </cell>
        </row>
        <row r="181">
          <cell r="A181" t="str">
            <v>6648 СОЧНЫЕ Папа может сар п/о мгс 1*3  ОСТАНКИНО</v>
          </cell>
          <cell r="D181">
            <v>7.3449999999999998</v>
          </cell>
        </row>
        <row r="182">
          <cell r="A182" t="str">
            <v>6650 СОЧНЫЕ С СЫРОМ ПМ сар п/о мгс 1*3  ОСТАНКИНО</v>
          </cell>
          <cell r="D182">
            <v>7.375</v>
          </cell>
        </row>
        <row r="183">
          <cell r="A183" t="str">
            <v>6658 АРОМАТНАЯ С ЧЕСНОЧКОМ СН в/к мтс 0.330кг  ОСТАНКИНО</v>
          </cell>
          <cell r="D183">
            <v>3</v>
          </cell>
        </row>
        <row r="184">
          <cell r="A184" t="str">
            <v>6666 БОЯНСКАЯ Папа может п/к в/у 0,28кг 8 шт. ОСТАНКИНО</v>
          </cell>
          <cell r="D184">
            <v>241</v>
          </cell>
        </row>
        <row r="185">
          <cell r="A185" t="str">
            <v>6669 ВЕНСКАЯ САЛЯМИ п/к в/у 0.28кг 8шт  ОСТАНКИНО</v>
          </cell>
          <cell r="D185">
            <v>120</v>
          </cell>
        </row>
        <row r="186">
          <cell r="A186" t="str">
            <v>6672 ВЕНСКАЯ САЛЯМИ п/к в/у 0.42кг 8шт.  ОСТАНКИНО</v>
          </cell>
          <cell r="D186">
            <v>29</v>
          </cell>
        </row>
        <row r="187">
          <cell r="A187" t="str">
            <v>6683 СЕРВЕЛАТ ЗЕРНИСТЫЙ ПМ в/к в/у 0,35кг  ОСТАНКИНО</v>
          </cell>
          <cell r="D187">
            <v>571</v>
          </cell>
        </row>
        <row r="188">
          <cell r="A188" t="str">
            <v>6684 СЕРВЕЛАТ КАРЕЛЬСКИЙ ПМ в/к в/у 0.28кг  ОСТАНКИНО</v>
          </cell>
          <cell r="D188">
            <v>798</v>
          </cell>
        </row>
        <row r="189">
          <cell r="A189" t="str">
            <v>6689 СЕРВЕЛАТ ОХОТНИЧИЙ ПМ в/к в/у 0,35кг 8шт  ОСТАНКИНО</v>
          </cell>
          <cell r="D189">
            <v>975</v>
          </cell>
        </row>
        <row r="190">
          <cell r="A190" t="str">
            <v>6692 СЕРВЕЛАТ ПРИМА в/к в/у 0.28кг 8шт.  ОСТАНКИНО</v>
          </cell>
          <cell r="D190">
            <v>173</v>
          </cell>
        </row>
        <row r="191">
          <cell r="A191" t="str">
            <v>6697 СЕРВЕЛАТ ФИНСКИЙ ПМ в/к в/у 0,35кг 8шт.  ОСТАНКИНО</v>
          </cell>
          <cell r="D191">
            <v>1354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33</v>
          </cell>
        </row>
        <row r="193">
          <cell r="A193" t="str">
            <v>БОНУС_283  Сосиски Сочинки, ВЕС, ТМ Стародворье ПОКОМ</v>
          </cell>
          <cell r="D193">
            <v>96.378</v>
          </cell>
        </row>
        <row r="194">
          <cell r="A194" t="str">
            <v>БОНУС_6087 СОЧНЫЕ ПМ сос п/о мгс 0,41кг 10шт.  ОСТАНКИНО</v>
          </cell>
          <cell r="D194">
            <v>200</v>
          </cell>
        </row>
        <row r="195">
          <cell r="A195" t="str">
            <v>БОНУС_6088 СОЧНЫЕ сос п/о мгс 1*6 ОСТАНКИНО</v>
          </cell>
          <cell r="D195">
            <v>29.957999999999998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24</v>
          </cell>
        </row>
        <row r="197">
          <cell r="A197" t="str">
            <v>БОНУС_Колбаса Мясорубская с рубленой грудинкой 0,35кг срез ТМ Стародворье  ПОКОМ</v>
          </cell>
          <cell r="D197">
            <v>55</v>
          </cell>
        </row>
        <row r="198">
          <cell r="A198" t="str">
            <v>БОНУС_Колбаса Мясорубская с рубленой грудинкой ВЕС ТМ Стародворье  ПОКОМ</v>
          </cell>
          <cell r="D198">
            <v>55.572000000000003</v>
          </cell>
        </row>
        <row r="199">
          <cell r="A199" t="str">
            <v>БОНУС_Мини-сосиски в тесте "Фрайпики" 1,8кг ВЕС,  ПОКОМ</v>
          </cell>
          <cell r="D199">
            <v>25.2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19</v>
          </cell>
        </row>
        <row r="201">
          <cell r="A201" t="str">
            <v>БОНУС_Сосиски Баварские,  0.42кг,ПОКОМ</v>
          </cell>
          <cell r="D201">
            <v>212</v>
          </cell>
        </row>
        <row r="202">
          <cell r="A202" t="str">
            <v>Бутербродная вареная 0,47 кг шт.  СПК</v>
          </cell>
          <cell r="D202">
            <v>7</v>
          </cell>
        </row>
        <row r="203">
          <cell r="A203" t="str">
            <v>Вареники замороженные "Благолепные" с картофелем и грибами. ВЕС  ПОКОМ</v>
          </cell>
          <cell r="D203">
            <v>40</v>
          </cell>
        </row>
        <row r="204">
          <cell r="A204" t="str">
            <v>Вацлавская вареная 400 гр.шт.  СПК</v>
          </cell>
          <cell r="D204">
            <v>2</v>
          </cell>
        </row>
        <row r="205">
          <cell r="A205" t="str">
            <v>Вацлавская вареная ВЕС СПК</v>
          </cell>
          <cell r="D205">
            <v>16.513000000000002</v>
          </cell>
        </row>
        <row r="206">
          <cell r="A206" t="str">
            <v>Вацлавская п/к (черева) 390 гр.шт. термоус.пак  СПК</v>
          </cell>
          <cell r="D206">
            <v>2</v>
          </cell>
        </row>
        <row r="207">
          <cell r="A207" t="str">
            <v>Ветчина Вацлавская 400 гр.шт.  СПК</v>
          </cell>
          <cell r="D207">
            <v>13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52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412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175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146</v>
          </cell>
        </row>
        <row r="212">
          <cell r="A212" t="str">
            <v>Готовые чебуреки Сочный мегачебурек.Готовые жареные.ВЕС  ПОКОМ</v>
          </cell>
          <cell r="D212">
            <v>7.24</v>
          </cell>
        </row>
        <row r="213">
          <cell r="A213" t="str">
            <v>Дельгаро с/в "Эликатессе" 140 гр.шт.  СПК</v>
          </cell>
          <cell r="D213">
            <v>58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54</v>
          </cell>
        </row>
        <row r="215">
          <cell r="A215" t="str">
            <v>Докторская вареная в/с 0,47 кг шт.  СПК</v>
          </cell>
          <cell r="D215">
            <v>2</v>
          </cell>
        </row>
        <row r="216">
          <cell r="A216" t="str">
            <v>Докторская вареная термоус.пак. "Высокий вкус"  СПК</v>
          </cell>
          <cell r="D216">
            <v>81.441000000000003</v>
          </cell>
        </row>
        <row r="217">
          <cell r="A217" t="str">
            <v>Домашняя п/к "Сибирский стандарт" (черева) (в ср.защ.атм.)  СПК</v>
          </cell>
          <cell r="D217">
            <v>42.8</v>
          </cell>
        </row>
        <row r="218">
          <cell r="A218" t="str">
            <v>Жар-боллы с курочкой и сыром, ВЕС  ПОКОМ</v>
          </cell>
          <cell r="D218">
            <v>42</v>
          </cell>
        </row>
        <row r="219">
          <cell r="A219" t="str">
            <v>Жар-ладушки с мясом, картофелем и грибами. ВЕС  ПОКОМ</v>
          </cell>
          <cell r="D219">
            <v>18.5</v>
          </cell>
        </row>
        <row r="220">
          <cell r="A220" t="str">
            <v>Жар-ладушки с мясом. ВЕС  ПОКОМ</v>
          </cell>
          <cell r="D220">
            <v>59.2</v>
          </cell>
        </row>
        <row r="221">
          <cell r="A221" t="str">
            <v>Жар-ладушки с яблоком и грушей, ВЕС  ПОКОМ</v>
          </cell>
          <cell r="D221">
            <v>7.4</v>
          </cell>
        </row>
        <row r="222">
          <cell r="A222" t="str">
            <v>Карбонад Юбилейный термоус.пак.  СПК</v>
          </cell>
          <cell r="D222">
            <v>12.506</v>
          </cell>
        </row>
        <row r="223">
          <cell r="A223" t="str">
            <v>Классика с/к 235 гр.шт. "Высокий вкус"  СПК</v>
          </cell>
          <cell r="D223">
            <v>35</v>
          </cell>
        </row>
        <row r="224">
          <cell r="A224" t="str">
            <v>Классическая с/к "Сибирский стандарт" 560 гр.шт.  СПК</v>
          </cell>
          <cell r="D224">
            <v>468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151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103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45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210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266</v>
          </cell>
        </row>
        <row r="230">
          <cell r="A230" t="str">
            <v>Ла Фаворте с/в "Эликатессе" 140 гр.шт.  СПК</v>
          </cell>
          <cell r="D230">
            <v>28</v>
          </cell>
        </row>
        <row r="231">
          <cell r="A231" t="str">
            <v>Ливерная Печеночная "Просто выгодно" 0,3 кг.шт.  СПК</v>
          </cell>
          <cell r="D231">
            <v>22</v>
          </cell>
        </row>
        <row r="232">
          <cell r="A232" t="str">
            <v>Любительская вареная термоус.пак. "Высокий вкус"  СПК</v>
          </cell>
          <cell r="D232">
            <v>69.89</v>
          </cell>
        </row>
        <row r="233">
          <cell r="A233" t="str">
            <v>Мини-сосиски в тесте "Фрайпики" 1,8кг ВЕС,  ПОКОМ</v>
          </cell>
          <cell r="D233">
            <v>19.8</v>
          </cell>
        </row>
        <row r="234">
          <cell r="A234" t="str">
            <v>Мини-сосиски в тесте "Фрайпики" 3,7кг ВЕС,  ПОКОМ</v>
          </cell>
          <cell r="D234">
            <v>48.1</v>
          </cell>
        </row>
        <row r="235">
          <cell r="A235" t="str">
            <v>Наггетсы из печи 0,25кг ТМ Вязанка ТС Няняггетсы Сливушки замор.  ПОКОМ</v>
          </cell>
          <cell r="D235">
            <v>452</v>
          </cell>
        </row>
        <row r="236">
          <cell r="A236" t="str">
            <v>Наггетсы Нагетосы Сочная курочка ТМ Горячая штучка 0,25 кг зам  ПОКОМ</v>
          </cell>
          <cell r="D236">
            <v>533</v>
          </cell>
        </row>
        <row r="237">
          <cell r="A237" t="str">
            <v>Наггетсы с индейкой 0,25кг ТМ Вязанка ТС Няняггетсы Сливушки НД2 замор.  ПОКОМ</v>
          </cell>
          <cell r="D237">
            <v>518</v>
          </cell>
        </row>
        <row r="238">
          <cell r="A238" t="str">
            <v>Наггетсы хрустящие п/ф ВЕС ПОКОМ</v>
          </cell>
          <cell r="D238">
            <v>114</v>
          </cell>
        </row>
        <row r="239">
          <cell r="A239" t="str">
            <v>Оригинальная с перцем с/к  СПК</v>
          </cell>
          <cell r="D239">
            <v>110.82599999999999</v>
          </cell>
        </row>
        <row r="240">
          <cell r="A240" t="str">
            <v>Оригинальная с перцем с/к "Сибирский стандарт" 560 гр.шт.  СПК</v>
          </cell>
          <cell r="D240">
            <v>504</v>
          </cell>
        </row>
        <row r="241">
          <cell r="A241" t="str">
            <v>Особая вареная  СПК</v>
          </cell>
          <cell r="D241">
            <v>9.5060000000000002</v>
          </cell>
        </row>
        <row r="242">
          <cell r="A242" t="str">
            <v>Пельмени Grandmeni с говядиной и свининой Горячая штучка 0,75 кг Бульмени  ПОКОМ</v>
          </cell>
          <cell r="D242">
            <v>2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122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24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238</v>
          </cell>
        </row>
        <row r="246">
          <cell r="A246" t="str">
            <v>Пельмени Бигбули с мясом, Горячая штучка 0,43кг  ПОКОМ</v>
          </cell>
          <cell r="D246">
            <v>20</v>
          </cell>
        </row>
        <row r="247">
          <cell r="A247" t="str">
            <v>Пельмени Бигбули с мясом, Горячая штучка 0,9кг  ПОКОМ</v>
          </cell>
          <cell r="D247">
            <v>51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394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23</v>
          </cell>
        </row>
        <row r="250">
          <cell r="A250" t="str">
            <v>Пельмени Бульмени с говядиной и свининой Горячая шт. 0,9 кг  ПОКОМ</v>
          </cell>
          <cell r="D250">
            <v>149</v>
          </cell>
        </row>
        <row r="251">
          <cell r="A251" t="str">
            <v>Пельмени Бульмени с говядиной и свининой Горячая штучка 0,43  ПОКОМ</v>
          </cell>
          <cell r="D251">
            <v>155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335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637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180</v>
          </cell>
        </row>
        <row r="255">
          <cell r="A255" t="str">
            <v>Пельмени Левантские ТМ Особый рецепт 0,8 кг  ПОКОМ</v>
          </cell>
          <cell r="D255">
            <v>6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436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58</v>
          </cell>
        </row>
        <row r="258">
          <cell r="A258" t="str">
            <v>Пельмени Отборные с говядиной и свининой 0,43 кг ТМ Стародворье ТС Медвежье ушко</v>
          </cell>
          <cell r="D258">
            <v>3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140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119</v>
          </cell>
        </row>
        <row r="261">
          <cell r="A261" t="str">
            <v>Пельмени Сочные сфера 0,9 кг ТМ Стародворье ПОКОМ</v>
          </cell>
          <cell r="D261">
            <v>284</v>
          </cell>
        </row>
        <row r="262">
          <cell r="A262" t="str">
            <v>По-Австрийски с/к 260 гр.шт. "Высокий вкус"  СПК</v>
          </cell>
          <cell r="D262">
            <v>35</v>
          </cell>
        </row>
        <row r="263">
          <cell r="A263" t="str">
            <v>Покровская вареная 0,47 кг шт.  СПК</v>
          </cell>
          <cell r="D263">
            <v>4</v>
          </cell>
        </row>
        <row r="264">
          <cell r="A264" t="str">
            <v>Праздничная с/к "Сибирский стандарт" 560 гр.шт.  СПК</v>
          </cell>
          <cell r="D264">
            <v>468</v>
          </cell>
        </row>
        <row r="265">
          <cell r="A265" t="str">
            <v>Салями Трюфель с/в "Эликатессе" 0,16 кг.шт.  СПК</v>
          </cell>
          <cell r="D265">
            <v>42</v>
          </cell>
        </row>
        <row r="266">
          <cell r="A266" t="str">
            <v>Салями Финская с/к 235 гр.шт. "Высокий вкус"  СПК</v>
          </cell>
          <cell r="D266">
            <v>19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76.283000000000001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40.228000000000002</v>
          </cell>
        </row>
        <row r="269">
          <cell r="A269" t="str">
            <v>Семейная с чесночком вареная (СПК+СКМ)  СПК</v>
          </cell>
          <cell r="D269">
            <v>216.2</v>
          </cell>
        </row>
        <row r="270">
          <cell r="A270" t="str">
            <v>Семейная с чесночком Экстра вареная  СПК</v>
          </cell>
          <cell r="D270">
            <v>43.231000000000002</v>
          </cell>
        </row>
        <row r="271">
          <cell r="A271" t="str">
            <v>Семейная с чесночком Экстра вареная 0,5 кг.шт.  СПК</v>
          </cell>
          <cell r="D271">
            <v>3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12</v>
          </cell>
        </row>
        <row r="273">
          <cell r="A273" t="str">
            <v>Сервелат Финский в/к 0,38 кг.шт. термофор.пак.  СПК</v>
          </cell>
          <cell r="D273">
            <v>7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46</v>
          </cell>
        </row>
        <row r="275">
          <cell r="A275" t="str">
            <v>Сибирская особая с/к 0,235 кг шт.  СПК</v>
          </cell>
          <cell r="D275">
            <v>88</v>
          </cell>
        </row>
        <row r="276">
          <cell r="A276" t="str">
            <v>Славянская п/к 0,38 кг шт.термофор.пак.  СПК</v>
          </cell>
          <cell r="D276">
            <v>16</v>
          </cell>
        </row>
        <row r="277">
          <cell r="A277" t="str">
            <v>Снеки  ЖАР-мени ВЕС. рубленые в тесте замор.  ПОКОМ</v>
          </cell>
          <cell r="D277">
            <v>44</v>
          </cell>
        </row>
        <row r="278">
          <cell r="A278" t="str">
            <v>Сосиски "Баварские" 0,36 кг.шт. вак.упак.  СПК</v>
          </cell>
          <cell r="D278">
            <v>7</v>
          </cell>
        </row>
        <row r="279">
          <cell r="A279" t="str">
            <v>Сосиски "БОЛЬШАЯ сосиска" "Сибирский стандарт" (лоток с ср.защ.атм.)  СПК</v>
          </cell>
          <cell r="D279">
            <v>210.33</v>
          </cell>
        </row>
        <row r="280">
          <cell r="A280" t="str">
            <v>Сосиски "Молочные" 0,36 кг.шт. вак.упак.  СПК</v>
          </cell>
          <cell r="D280">
            <v>12</v>
          </cell>
        </row>
        <row r="281">
          <cell r="A281" t="str">
            <v>Сосиски Мусульманские "Просто выгодно" (в ср.защ.атм.)  СПК</v>
          </cell>
          <cell r="D281">
            <v>18.763000000000002</v>
          </cell>
        </row>
        <row r="282">
          <cell r="A282" t="str">
            <v>Сосиски Хот-дог ВЕС (лоток с ср.защ.атм.)   СПК</v>
          </cell>
          <cell r="D282">
            <v>11.925000000000001</v>
          </cell>
        </row>
        <row r="283">
          <cell r="A283" t="str">
            <v>Торо Неро с/в "Эликатессе" 140 гр.шт.  СПК</v>
          </cell>
          <cell r="D283">
            <v>4</v>
          </cell>
        </row>
        <row r="284">
          <cell r="A284" t="str">
            <v>Уши свиные копченые к пиву 0,15кг нар. д/ф шт.  СПК</v>
          </cell>
          <cell r="D284">
            <v>15</v>
          </cell>
        </row>
        <row r="285">
          <cell r="A285" t="str">
            <v>Фестивальная с/к 0,10 кг.шт. нарезка (лоток с ср.защ.атм.)  СПК</v>
          </cell>
          <cell r="D285">
            <v>72</v>
          </cell>
        </row>
        <row r="286">
          <cell r="A286" t="str">
            <v>Фестивальная с/к 0,235 кг.шт.  СПК</v>
          </cell>
          <cell r="D286">
            <v>132</v>
          </cell>
        </row>
        <row r="287">
          <cell r="A287" t="str">
            <v>Фрай-пицца с ветчиной и грибами 3,0 кг. ВЕС.  ПОКОМ</v>
          </cell>
          <cell r="D287">
            <v>24</v>
          </cell>
        </row>
        <row r="288">
          <cell r="A288" t="str">
            <v>Фуэт с/в "Эликатессе" 160 гр.шт.  СПК</v>
          </cell>
          <cell r="D288">
            <v>14</v>
          </cell>
        </row>
        <row r="289">
          <cell r="A289" t="str">
            <v>Хинкали Классические хинкали ВЕС,  ПОКОМ</v>
          </cell>
          <cell r="D289">
            <v>15</v>
          </cell>
        </row>
        <row r="290">
          <cell r="A290" t="str">
            <v>Хотстеры ТМ Горячая штучка ТС Хотстеры 0,25 кг зам  ПОКОМ</v>
          </cell>
          <cell r="D290">
            <v>377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5</v>
          </cell>
        </row>
        <row r="292">
          <cell r="A292" t="str">
            <v>Хрустящие крылышки ТМ Горячая штучка 0,3 кг зам  ПОКОМ</v>
          </cell>
          <cell r="D292">
            <v>39</v>
          </cell>
        </row>
        <row r="293">
          <cell r="A293" t="str">
            <v>Хрустящие крылышки. В панировке куриные жареные.ВЕС  ПОКОМ</v>
          </cell>
          <cell r="D293">
            <v>14.4</v>
          </cell>
        </row>
        <row r="294">
          <cell r="A294" t="str">
            <v>Чебупай сочное яблоко ТМ Горячая штучка 0,2 кг зам.  ПОКОМ</v>
          </cell>
          <cell r="D294">
            <v>16</v>
          </cell>
        </row>
        <row r="295">
          <cell r="A295" t="str">
            <v>Чебупай спелая вишня ТМ Горячая штучка 0,2 кг зам.  ПОКОМ</v>
          </cell>
          <cell r="D295">
            <v>76</v>
          </cell>
        </row>
        <row r="296">
          <cell r="A296" t="str">
            <v>Чебупели Курочка гриль ТМ Горячая штучка, 0,3 кг зам  ПОКОМ</v>
          </cell>
          <cell r="D296">
            <v>207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445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453</v>
          </cell>
        </row>
        <row r="299">
          <cell r="A299" t="str">
            <v>Чебуреки Мясные вес 2,7  ПОКОМ</v>
          </cell>
          <cell r="D299">
            <v>18.899999999999999</v>
          </cell>
        </row>
        <row r="300">
          <cell r="A300" t="str">
            <v>Чебуреки сочные, ВЕС, куриные жарен. зам  ПОКОМ</v>
          </cell>
          <cell r="D300">
            <v>95</v>
          </cell>
        </row>
        <row r="301">
          <cell r="A301" t="str">
            <v>Шпикачки Русские (черева) (в ср.защ.атм.) "Высокий вкус"  СПК</v>
          </cell>
          <cell r="D301">
            <v>42.697000000000003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52</v>
          </cell>
        </row>
        <row r="303">
          <cell r="A303" t="str">
            <v>Юбилейная с/к 0,10 кг.шт. нарезка (лоток с ср.защ.атм.)  СПК</v>
          </cell>
          <cell r="D303">
            <v>11</v>
          </cell>
        </row>
        <row r="304">
          <cell r="A304" t="str">
            <v>Юбилейная с/к 0,235 кг.шт.  СПК</v>
          </cell>
          <cell r="D304">
            <v>115</v>
          </cell>
        </row>
        <row r="305">
          <cell r="A305" t="str">
            <v>Итого</v>
          </cell>
          <cell r="D305">
            <v>52550.341999999997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7"/>
  <sheetViews>
    <sheetView tabSelected="1"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W46" sqref="W46"/>
    </sheetView>
  </sheetViews>
  <sheetFormatPr defaultColWidth="10.5" defaultRowHeight="11.45" customHeight="1" outlineLevelRow="1" x14ac:dyDescent="0.2"/>
  <cols>
    <col min="1" max="1" width="63" style="1" customWidth="1"/>
    <col min="2" max="2" width="4.3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6" width="6.5" style="5" bestFit="1" customWidth="1"/>
    <col min="17" max="17" width="0.6640625" style="5" customWidth="1"/>
    <col min="18" max="18" width="6.5" style="5" bestFit="1" customWidth="1"/>
    <col min="19" max="19" width="1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6.5" style="5" customWidth="1"/>
    <col min="25" max="25" width="5.6640625" style="5" bestFit="1" customWidth="1"/>
    <col min="26" max="27" width="1.1640625" style="5" customWidth="1"/>
    <col min="28" max="32" width="6.6640625" style="5" bestFit="1" customWidth="1"/>
    <col min="33" max="33" width="6.1640625" style="5" customWidth="1"/>
    <col min="34" max="38" width="6.6640625" style="5" bestFit="1" customWidth="1"/>
    <col min="39" max="40" width="1.33203125" style="5" customWidth="1"/>
    <col min="41" max="16384" width="10.5" style="5"/>
  </cols>
  <sheetData>
    <row r="1" spans="1:40" s="1" customFormat="1" ht="12.95" customHeight="1" outlineLevel="1" x14ac:dyDescent="0.2">
      <c r="A1" s="2" t="s">
        <v>0</v>
      </c>
    </row>
    <row r="2" spans="1:40" s="1" customFormat="1" ht="9.9499999999999993" customHeight="1" x14ac:dyDescent="0.2">
      <c r="R2" s="20" t="s">
        <v>152</v>
      </c>
      <c r="U2" s="17" t="s">
        <v>150</v>
      </c>
      <c r="W2" s="17" t="s">
        <v>151</v>
      </c>
      <c r="AH2" s="1" t="s">
        <v>153</v>
      </c>
      <c r="AJ2" s="1" t="s">
        <v>154</v>
      </c>
      <c r="AK2" s="1" t="s">
        <v>154</v>
      </c>
      <c r="AL2" s="1" t="s">
        <v>154</v>
      </c>
    </row>
    <row r="3" spans="1:40" ht="12.95" customHeight="1" x14ac:dyDescent="0.2">
      <c r="A3" s="4"/>
      <c r="B3" s="4"/>
      <c r="C3" s="4" t="s">
        <v>1</v>
      </c>
      <c r="D3" s="4"/>
      <c r="E3" s="4"/>
      <c r="F3" s="4"/>
      <c r="G3" s="10" t="s">
        <v>122</v>
      </c>
      <c r="H3" s="10" t="s">
        <v>123</v>
      </c>
      <c r="I3" s="10" t="s">
        <v>124</v>
      </c>
      <c r="J3" s="10" t="s">
        <v>125</v>
      </c>
      <c r="K3" s="10" t="s">
        <v>126</v>
      </c>
      <c r="L3" s="10" t="s">
        <v>127</v>
      </c>
      <c r="M3" s="10" t="s">
        <v>127</v>
      </c>
      <c r="N3" s="10" t="s">
        <v>127</v>
      </c>
      <c r="O3" s="10" t="s">
        <v>127</v>
      </c>
      <c r="P3" s="10" t="s">
        <v>127</v>
      </c>
      <c r="Q3" s="10" t="s">
        <v>127</v>
      </c>
      <c r="R3" s="11" t="s">
        <v>127</v>
      </c>
      <c r="S3" s="10" t="s">
        <v>128</v>
      </c>
      <c r="T3" s="11" t="s">
        <v>127</v>
      </c>
      <c r="U3" s="11" t="s">
        <v>127</v>
      </c>
      <c r="V3" s="10" t="s">
        <v>124</v>
      </c>
      <c r="W3" s="11" t="s">
        <v>127</v>
      </c>
      <c r="X3" s="10" t="s">
        <v>129</v>
      </c>
      <c r="Y3" s="11" t="s">
        <v>130</v>
      </c>
      <c r="Z3" s="10" t="s">
        <v>131</v>
      </c>
      <c r="AA3" s="10" t="s">
        <v>132</v>
      </c>
      <c r="AB3" s="10" t="s">
        <v>133</v>
      </c>
      <c r="AC3" s="10" t="s">
        <v>134</v>
      </c>
      <c r="AD3" s="10" t="s">
        <v>124</v>
      </c>
      <c r="AE3" s="10" t="s">
        <v>124</v>
      </c>
      <c r="AF3" s="10" t="s">
        <v>135</v>
      </c>
      <c r="AG3" s="10" t="s">
        <v>136</v>
      </c>
      <c r="AH3" s="11" t="s">
        <v>137</v>
      </c>
      <c r="AI3" s="11" t="s">
        <v>138</v>
      </c>
      <c r="AJ3" s="11" t="s">
        <v>137</v>
      </c>
      <c r="AK3" s="11" t="s">
        <v>137</v>
      </c>
      <c r="AL3" s="11" t="s">
        <v>137</v>
      </c>
    </row>
    <row r="4" spans="1:40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4" t="s">
        <v>139</v>
      </c>
      <c r="M4" s="14" t="s">
        <v>140</v>
      </c>
      <c r="N4" s="14" t="s">
        <v>141</v>
      </c>
      <c r="O4" s="14" t="s">
        <v>142</v>
      </c>
      <c r="P4" s="14" t="s">
        <v>143</v>
      </c>
      <c r="R4" s="14" t="s">
        <v>144</v>
      </c>
      <c r="T4" s="14" t="s">
        <v>146</v>
      </c>
      <c r="U4" s="14" t="s">
        <v>145</v>
      </c>
      <c r="W4" s="14" t="s">
        <v>147</v>
      </c>
      <c r="AD4" s="14" t="s">
        <v>148</v>
      </c>
      <c r="AE4" s="14" t="s">
        <v>149</v>
      </c>
      <c r="AF4" s="14" t="s">
        <v>139</v>
      </c>
      <c r="AH4" s="14" t="s">
        <v>144</v>
      </c>
      <c r="AI4" s="14" t="s">
        <v>143</v>
      </c>
      <c r="AJ4" s="14" t="s">
        <v>143</v>
      </c>
      <c r="AK4" s="14" t="s">
        <v>145</v>
      </c>
      <c r="AL4" s="14" t="s">
        <v>147</v>
      </c>
    </row>
    <row r="5" spans="1:40" ht="11.1" customHeight="1" x14ac:dyDescent="0.2">
      <c r="A5" s="6"/>
      <c r="B5" s="6"/>
      <c r="C5" s="3"/>
      <c r="D5" s="3"/>
      <c r="E5" s="9">
        <f>SUM(E6:E126)</f>
        <v>160761.37799999994</v>
      </c>
      <c r="F5" s="9">
        <f>SUM(F6:F126)</f>
        <v>41553.676999999981</v>
      </c>
      <c r="J5" s="9">
        <f>SUM(J6:J126)</f>
        <v>174972.81200000009</v>
      </c>
      <c r="K5" s="9">
        <f t="shared" ref="K5:W5" si="0">SUM(K6:K126)</f>
        <v>-14211.434000000003</v>
      </c>
      <c r="L5" s="9">
        <f t="shared" si="0"/>
        <v>27930</v>
      </c>
      <c r="M5" s="9">
        <f t="shared" si="0"/>
        <v>13500</v>
      </c>
      <c r="N5" s="9">
        <f t="shared" si="0"/>
        <v>31420</v>
      </c>
      <c r="O5" s="9">
        <f t="shared" si="0"/>
        <v>29940</v>
      </c>
      <c r="P5" s="9">
        <f t="shared" si="0"/>
        <v>14234.800000000003</v>
      </c>
      <c r="Q5" s="9">
        <f t="shared" si="0"/>
        <v>0</v>
      </c>
      <c r="R5" s="9">
        <f t="shared" si="0"/>
        <v>5730</v>
      </c>
      <c r="S5" s="9">
        <f t="shared" si="0"/>
        <v>0</v>
      </c>
      <c r="T5" s="9">
        <f t="shared" si="0"/>
        <v>7400</v>
      </c>
      <c r="U5" s="9">
        <f t="shared" si="0"/>
        <v>28470</v>
      </c>
      <c r="V5" s="9">
        <f t="shared" si="0"/>
        <v>24497.568599999999</v>
      </c>
      <c r="W5" s="9">
        <f t="shared" si="0"/>
        <v>27660</v>
      </c>
      <c r="Z5" s="9">
        <f t="shared" ref="Z5" si="1">SUM(Z6:Z126)</f>
        <v>0</v>
      </c>
      <c r="AA5" s="9">
        <f t="shared" ref="AA5" si="2">SUM(AA6:AA126)</f>
        <v>0</v>
      </c>
      <c r="AB5" s="9">
        <f t="shared" ref="AB5" si="3">SUM(AB6:AB126)</f>
        <v>23585.534999999993</v>
      </c>
      <c r="AC5" s="9">
        <f t="shared" ref="AC5" si="4">SUM(AC6:AC126)</f>
        <v>14688</v>
      </c>
      <c r="AD5" s="9">
        <f t="shared" ref="AD5" si="5">SUM(AD6:AD126)</f>
        <v>23213.992999999999</v>
      </c>
      <c r="AE5" s="9">
        <f t="shared" ref="AE5" si="6">SUM(AE6:AE126)</f>
        <v>23806.396599999996</v>
      </c>
      <c r="AF5" s="9">
        <f t="shared" ref="AF5" si="7">SUM(AF6:AF126)</f>
        <v>24603.114000000001</v>
      </c>
      <c r="AH5" s="9">
        <f t="shared" ref="AH5" si="8">SUM(AH6:AH126)</f>
        <v>3482.5</v>
      </c>
      <c r="AI5" s="9">
        <f t="shared" ref="AI5" si="9">SUM(AI6:AI126)</f>
        <v>21634.799999999992</v>
      </c>
      <c r="AJ5" s="9">
        <f t="shared" ref="AJ5" si="10">SUM(AJ6:AJ126)</f>
        <v>17342.09599999999</v>
      </c>
      <c r="AK5" s="9">
        <f t="shared" ref="AK5" si="11">SUM(AK6:AK126)</f>
        <v>16371</v>
      </c>
      <c r="AL5" s="9">
        <f t="shared" ref="AL5" si="12">SUM(AL6:AL126)</f>
        <v>17445.5</v>
      </c>
    </row>
    <row r="6" spans="1:40" s="1" customFormat="1" ht="11.1" customHeight="1" outlineLevel="1" x14ac:dyDescent="0.2">
      <c r="A6" s="7" t="s">
        <v>8</v>
      </c>
      <c r="B6" s="7" t="s">
        <v>9</v>
      </c>
      <c r="C6" s="8">
        <v>127.422</v>
      </c>
      <c r="D6" s="8">
        <v>131.977</v>
      </c>
      <c r="E6" s="8">
        <v>97.186999999999998</v>
      </c>
      <c r="F6" s="8">
        <v>116.593</v>
      </c>
      <c r="G6" s="1">
        <f>VLOOKUP(A:A,[1]TDSheet!$A:$G,7,0)</f>
        <v>0</v>
      </c>
      <c r="H6" s="1">
        <f>VLOOKUP(A:A,[1]TDSheet!$A:$H,8,0)</f>
        <v>0</v>
      </c>
      <c r="I6" s="1" t="e">
        <f>VLOOKUP(A:A,[1]TDSheet!$A:$I,9,0)</f>
        <v>#N/A</v>
      </c>
      <c r="J6" s="13">
        <f>VLOOKUP(A:A,[2]TDSheet!$A:$F,6,0)</f>
        <v>103.81100000000001</v>
      </c>
      <c r="K6" s="13">
        <f>E6-J6</f>
        <v>-6.6240000000000094</v>
      </c>
      <c r="L6" s="13">
        <f>VLOOKUP(A:A,[1]TDSheet!$A:$N,14,0)</f>
        <v>0</v>
      </c>
      <c r="M6" s="13">
        <f>VLOOKUP(A:A,[1]TDSheet!$A:$O,15,0)</f>
        <v>0</v>
      </c>
      <c r="N6" s="13">
        <f>VLOOKUP(A:A,[1]TDSheet!$A:$P,16,0)</f>
        <v>0</v>
      </c>
      <c r="O6" s="13">
        <f>VLOOKUP(A:A,[1]TDSheet!$A:$W,23,0)</f>
        <v>0</v>
      </c>
      <c r="P6" s="13">
        <f>VLOOKUP(A:A,[3]TDSheet!$A:$C,3,0)</f>
        <v>0</v>
      </c>
      <c r="Q6" s="13"/>
      <c r="R6" s="15"/>
      <c r="S6" s="13"/>
      <c r="T6" s="15"/>
      <c r="U6" s="15"/>
      <c r="V6" s="13">
        <f>(E6-AB6-AC6)/5</f>
        <v>15.115799999999998</v>
      </c>
      <c r="W6" s="15"/>
      <c r="X6" s="16">
        <f>(F6+L6+M6+N6+O6+R6+T6+U6+W6)/V6</f>
        <v>7.7133198375210057</v>
      </c>
      <c r="Y6" s="13">
        <f>F6/V6</f>
        <v>7.7133198375210057</v>
      </c>
      <c r="Z6" s="13"/>
      <c r="AA6" s="13"/>
      <c r="AB6" s="13">
        <f>VLOOKUP(A:A,[4]TDSheet!$A:$D,4,0)</f>
        <v>21.608000000000001</v>
      </c>
      <c r="AC6" s="13">
        <f>VLOOKUP(A:A,[1]TDSheet!$A:$AC,29,0)</f>
        <v>0</v>
      </c>
      <c r="AD6" s="13">
        <f>VLOOKUP(A:A,[1]TDSheet!$A:$AD,30,0)</f>
        <v>14.8714</v>
      </c>
      <c r="AE6" s="13">
        <f>VLOOKUP(A:A,[1]TDSheet!$A:$AE,31,0)</f>
        <v>18.368400000000001</v>
      </c>
      <c r="AF6" s="13">
        <f>VLOOKUP(A:A,[5]TDSheet!$A:$D,4,0)</f>
        <v>12.076000000000001</v>
      </c>
      <c r="AG6" s="13" t="str">
        <f>VLOOKUP(A:A,[1]TDSheet!$A:$AG,33,0)</f>
        <v>вывод</v>
      </c>
      <c r="AH6" s="13">
        <f>R6*H6</f>
        <v>0</v>
      </c>
      <c r="AI6" s="13">
        <f>T6+P6</f>
        <v>0</v>
      </c>
      <c r="AJ6" s="13">
        <f>AI6*H6</f>
        <v>0</v>
      </c>
      <c r="AK6" s="13">
        <f>U6*H6</f>
        <v>0</v>
      </c>
      <c r="AL6" s="13">
        <f>W6*H6</f>
        <v>0</v>
      </c>
      <c r="AM6" s="13"/>
      <c r="AN6" s="13"/>
    </row>
    <row r="7" spans="1:40" s="1" customFormat="1" ht="11.1" customHeight="1" outlineLevel="1" x14ac:dyDescent="0.2">
      <c r="A7" s="7" t="s">
        <v>10</v>
      </c>
      <c r="B7" s="7" t="s">
        <v>9</v>
      </c>
      <c r="C7" s="8">
        <v>22.789000000000001</v>
      </c>
      <c r="D7" s="8">
        <v>120.71599999999999</v>
      </c>
      <c r="E7" s="8">
        <v>109.92400000000001</v>
      </c>
      <c r="F7" s="8">
        <v>32.225000000000001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3">
        <f>VLOOKUP(A:A,[2]TDSheet!$A:$F,6,0)</f>
        <v>134.88200000000001</v>
      </c>
      <c r="K7" s="13">
        <f t="shared" ref="K7:K70" si="13">E7-J7</f>
        <v>-24.957999999999998</v>
      </c>
      <c r="L7" s="13">
        <f>VLOOKUP(A:A,[1]TDSheet!$A:$N,14,0)</f>
        <v>20</v>
      </c>
      <c r="M7" s="13">
        <f>VLOOKUP(A:A,[1]TDSheet!$A:$O,15,0)</f>
        <v>0</v>
      </c>
      <c r="N7" s="13">
        <f>VLOOKUP(A:A,[1]TDSheet!$A:$P,16,0)</f>
        <v>0</v>
      </c>
      <c r="O7" s="13">
        <f>VLOOKUP(A:A,[1]TDSheet!$A:$W,23,0)</f>
        <v>40</v>
      </c>
      <c r="P7" s="13">
        <f>VLOOKUP(A:A,[3]TDSheet!$A:$C,3,0)</f>
        <v>24</v>
      </c>
      <c r="Q7" s="13"/>
      <c r="R7" s="15"/>
      <c r="S7" s="13"/>
      <c r="T7" s="15"/>
      <c r="U7" s="15">
        <v>30</v>
      </c>
      <c r="V7" s="13">
        <f t="shared" ref="V7:V70" si="14">(E7-AB7-AC7)/5</f>
        <v>15.438800000000004</v>
      </c>
      <c r="W7" s="15">
        <v>20</v>
      </c>
      <c r="X7" s="16">
        <f t="shared" ref="X7:X70" si="15">(F7+L7+M7+N7+O7+R7+T7+U7+W7)/V7</f>
        <v>9.2121797030857291</v>
      </c>
      <c r="Y7" s="13">
        <f t="shared" ref="Y7:Y70" si="16">F7/V7</f>
        <v>2.0872736223022512</v>
      </c>
      <c r="Z7" s="13"/>
      <c r="AA7" s="13"/>
      <c r="AB7" s="13">
        <f>VLOOKUP(A:A,[4]TDSheet!$A:$D,4,0)</f>
        <v>32.729999999999997</v>
      </c>
      <c r="AC7" s="13">
        <f>VLOOKUP(A:A,[1]TDSheet!$A:$AC,29,0)</f>
        <v>0</v>
      </c>
      <c r="AD7" s="13">
        <f>VLOOKUP(A:A,[1]TDSheet!$A:$AD,30,0)</f>
        <v>12.1418</v>
      </c>
      <c r="AE7" s="13">
        <f>VLOOKUP(A:A,[1]TDSheet!$A:$AE,31,0)</f>
        <v>13.728999999999999</v>
      </c>
      <c r="AF7" s="13">
        <f>VLOOKUP(A:A,[5]TDSheet!$A:$D,4,0)</f>
        <v>20.283000000000001</v>
      </c>
      <c r="AG7" s="13">
        <f>VLOOKUP(A:A,[1]TDSheet!$A:$AG,33,0)</f>
        <v>0</v>
      </c>
      <c r="AH7" s="13">
        <f t="shared" ref="AH7:AH70" si="17">R7*H7</f>
        <v>0</v>
      </c>
      <c r="AI7" s="13">
        <f t="shared" ref="AI7:AI70" si="18">T7+P7</f>
        <v>24</v>
      </c>
      <c r="AJ7" s="13">
        <f t="shared" ref="AJ7:AJ70" si="19">AI7*H7</f>
        <v>24</v>
      </c>
      <c r="AK7" s="13">
        <f t="shared" ref="AK7:AK70" si="20">U7*H7</f>
        <v>30</v>
      </c>
      <c r="AL7" s="13">
        <f t="shared" ref="AL7:AL70" si="21">W7*H7</f>
        <v>20</v>
      </c>
      <c r="AM7" s="13"/>
      <c r="AN7" s="13"/>
    </row>
    <row r="8" spans="1:40" s="1" customFormat="1" ht="11.1" customHeight="1" outlineLevel="1" x14ac:dyDescent="0.2">
      <c r="A8" s="7" t="s">
        <v>11</v>
      </c>
      <c r="B8" s="7" t="s">
        <v>9</v>
      </c>
      <c r="C8" s="8">
        <v>485.87299999999999</v>
      </c>
      <c r="D8" s="8">
        <v>1242.7750000000001</v>
      </c>
      <c r="E8" s="8">
        <v>1065.9970000000001</v>
      </c>
      <c r="F8" s="8">
        <v>550.31600000000003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3">
        <f>VLOOKUP(A:A,[2]TDSheet!$A:$F,6,0)</f>
        <v>1022.908</v>
      </c>
      <c r="K8" s="13">
        <f t="shared" si="13"/>
        <v>43.089000000000055</v>
      </c>
      <c r="L8" s="13">
        <f>VLOOKUP(A:A,[1]TDSheet!$A:$N,14,0)</f>
        <v>200</v>
      </c>
      <c r="M8" s="13">
        <f>VLOOKUP(A:A,[1]TDSheet!$A:$O,15,0)</f>
        <v>0</v>
      </c>
      <c r="N8" s="13">
        <f>VLOOKUP(A:A,[1]TDSheet!$A:$P,16,0)</f>
        <v>250</v>
      </c>
      <c r="O8" s="13">
        <f>VLOOKUP(A:A,[1]TDSheet!$A:$W,23,0)</f>
        <v>200</v>
      </c>
      <c r="P8" s="13">
        <f>VLOOKUP(A:A,[3]TDSheet!$A:$C,3,0)</f>
        <v>19.2</v>
      </c>
      <c r="Q8" s="13"/>
      <c r="R8" s="15"/>
      <c r="S8" s="13"/>
      <c r="T8" s="15"/>
      <c r="U8" s="15">
        <v>330</v>
      </c>
      <c r="V8" s="13">
        <f t="shared" si="14"/>
        <v>204.55940000000001</v>
      </c>
      <c r="W8" s="15">
        <v>220</v>
      </c>
      <c r="X8" s="16">
        <f t="shared" si="15"/>
        <v>8.5565170801244044</v>
      </c>
      <c r="Y8" s="13">
        <f t="shared" si="16"/>
        <v>2.6902503624863976</v>
      </c>
      <c r="Z8" s="13"/>
      <c r="AA8" s="13"/>
      <c r="AB8" s="13">
        <f>VLOOKUP(A:A,[4]TDSheet!$A:$D,4,0)</f>
        <v>43.2</v>
      </c>
      <c r="AC8" s="13">
        <f>VLOOKUP(A:A,[1]TDSheet!$A:$AC,29,0)</f>
        <v>0</v>
      </c>
      <c r="AD8" s="13">
        <f>VLOOKUP(A:A,[1]TDSheet!$A:$AD,30,0)</f>
        <v>127.417</v>
      </c>
      <c r="AE8" s="13">
        <f>VLOOKUP(A:A,[1]TDSheet!$A:$AE,31,0)</f>
        <v>184.43699999999998</v>
      </c>
      <c r="AF8" s="13">
        <f>VLOOKUP(A:A,[5]TDSheet!$A:$D,4,0)</f>
        <v>290.41800000000001</v>
      </c>
      <c r="AG8" s="13" t="str">
        <f>VLOOKUP(A:A,[1]TDSheet!$A:$AG,33,0)</f>
        <v>аксент</v>
      </c>
      <c r="AH8" s="13">
        <f t="shared" si="17"/>
        <v>0</v>
      </c>
      <c r="AI8" s="13">
        <f t="shared" si="18"/>
        <v>19.2</v>
      </c>
      <c r="AJ8" s="13">
        <f t="shared" si="19"/>
        <v>19.2</v>
      </c>
      <c r="AK8" s="13">
        <f t="shared" si="20"/>
        <v>330</v>
      </c>
      <c r="AL8" s="13">
        <f t="shared" si="21"/>
        <v>220</v>
      </c>
      <c r="AM8" s="13"/>
      <c r="AN8" s="13"/>
    </row>
    <row r="9" spans="1:40" s="1" customFormat="1" ht="11.1" customHeight="1" outlineLevel="1" x14ac:dyDescent="0.2">
      <c r="A9" s="7" t="s">
        <v>12</v>
      </c>
      <c r="B9" s="7" t="s">
        <v>9</v>
      </c>
      <c r="C9" s="8">
        <v>15.909000000000001</v>
      </c>
      <c r="D9" s="8"/>
      <c r="E9" s="8">
        <v>4.2649999999999997</v>
      </c>
      <c r="F9" s="8">
        <v>11.644</v>
      </c>
      <c r="G9" s="1" t="e">
        <f>VLOOKUP(A:A,[1]TDSheet!$A:$G,7,0)</f>
        <v>#N/A</v>
      </c>
      <c r="H9" s="1">
        <f>VLOOKUP(A:A,[1]TDSheet!$A:$H,8,0)</f>
        <v>0</v>
      </c>
      <c r="I9" s="1" t="e">
        <f>VLOOKUP(A:A,[1]TDSheet!$A:$I,9,0)</f>
        <v>#N/A</v>
      </c>
      <c r="J9" s="13">
        <f>VLOOKUP(A:A,[2]TDSheet!$A:$F,6,0)</f>
        <v>4.3</v>
      </c>
      <c r="K9" s="13">
        <f t="shared" si="13"/>
        <v>-3.5000000000000142E-2</v>
      </c>
      <c r="L9" s="13">
        <f>VLOOKUP(A:A,[1]TDSheet!$A:$N,14,0)</f>
        <v>0</v>
      </c>
      <c r="M9" s="13">
        <f>VLOOKUP(A:A,[1]TDSheet!$A:$O,15,0)</f>
        <v>0</v>
      </c>
      <c r="N9" s="13">
        <f>VLOOKUP(A:A,[1]TDSheet!$A:$P,16,0)</f>
        <v>0</v>
      </c>
      <c r="O9" s="13">
        <f>VLOOKUP(A:A,[1]TDSheet!$A:$W,23,0)</f>
        <v>0</v>
      </c>
      <c r="P9" s="13">
        <v>0</v>
      </c>
      <c r="Q9" s="13"/>
      <c r="R9" s="15"/>
      <c r="S9" s="13"/>
      <c r="T9" s="15"/>
      <c r="U9" s="15"/>
      <c r="V9" s="13">
        <f t="shared" si="14"/>
        <v>0.85299999999999998</v>
      </c>
      <c r="W9" s="15"/>
      <c r="X9" s="16">
        <f t="shared" si="15"/>
        <v>13.650644783118405</v>
      </c>
      <c r="Y9" s="13">
        <f t="shared" si="16"/>
        <v>13.650644783118405</v>
      </c>
      <c r="Z9" s="13"/>
      <c r="AA9" s="13"/>
      <c r="AB9" s="13">
        <v>0</v>
      </c>
      <c r="AC9" s="13">
        <f>VLOOKUP(A:A,[1]TDSheet!$A:$AC,29,0)</f>
        <v>0</v>
      </c>
      <c r="AD9" s="13">
        <f>VLOOKUP(A:A,[1]TDSheet!$A:$AD,30,0)</f>
        <v>0</v>
      </c>
      <c r="AE9" s="13">
        <f>VLOOKUP(A:A,[1]TDSheet!$A:$AE,31,0)</f>
        <v>0.1434</v>
      </c>
      <c r="AF9" s="13">
        <v>0</v>
      </c>
      <c r="AG9" s="13" t="str">
        <f>VLOOKUP(A:A,[1]TDSheet!$A:$AG,33,0)</f>
        <v>увел</v>
      </c>
      <c r="AH9" s="13">
        <f t="shared" si="17"/>
        <v>0</v>
      </c>
      <c r="AI9" s="13">
        <f t="shared" si="18"/>
        <v>0</v>
      </c>
      <c r="AJ9" s="13">
        <f t="shared" si="19"/>
        <v>0</v>
      </c>
      <c r="AK9" s="13">
        <f t="shared" si="20"/>
        <v>0</v>
      </c>
      <c r="AL9" s="13">
        <f t="shared" si="21"/>
        <v>0</v>
      </c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9</v>
      </c>
      <c r="C10" s="8">
        <v>27.363</v>
      </c>
      <c r="D10" s="8">
        <v>1143.95</v>
      </c>
      <c r="E10" s="8">
        <v>687.35500000000002</v>
      </c>
      <c r="F10" s="8">
        <v>189.62299999999999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3">
        <f>VLOOKUP(A:A,[2]TDSheet!$A:$F,6,0)</f>
        <v>803.67399999999998</v>
      </c>
      <c r="K10" s="13">
        <f t="shared" si="13"/>
        <v>-116.31899999999996</v>
      </c>
      <c r="L10" s="13">
        <f>VLOOKUP(A:A,[1]TDSheet!$A:$N,14,0)</f>
        <v>150</v>
      </c>
      <c r="M10" s="13">
        <f>VLOOKUP(A:A,[1]TDSheet!$A:$O,15,0)</f>
        <v>0</v>
      </c>
      <c r="N10" s="13">
        <f>VLOOKUP(A:A,[1]TDSheet!$A:$P,16,0)</f>
        <v>330</v>
      </c>
      <c r="O10" s="13">
        <f>VLOOKUP(A:A,[1]TDSheet!$A:$W,23,0)</f>
        <v>0</v>
      </c>
      <c r="P10" s="13">
        <f>VLOOKUP(A:A,[3]TDSheet!$A:$C,3,0)</f>
        <v>138</v>
      </c>
      <c r="Q10" s="13"/>
      <c r="R10" s="15"/>
      <c r="S10" s="13"/>
      <c r="T10" s="15"/>
      <c r="U10" s="15">
        <v>50</v>
      </c>
      <c r="V10" s="13">
        <f t="shared" si="14"/>
        <v>95.206400000000002</v>
      </c>
      <c r="W10" s="15">
        <v>100</v>
      </c>
      <c r="X10" s="16">
        <f t="shared" si="15"/>
        <v>8.6089065440978754</v>
      </c>
      <c r="Y10" s="13">
        <f t="shared" si="16"/>
        <v>1.991704339204087</v>
      </c>
      <c r="Z10" s="13"/>
      <c r="AA10" s="13"/>
      <c r="AB10" s="13">
        <f>VLOOKUP(A:A,[4]TDSheet!$A:$D,4,0)</f>
        <v>211.32300000000001</v>
      </c>
      <c r="AC10" s="13">
        <f>VLOOKUP(A:A,[1]TDSheet!$A:$AC,29,0)</f>
        <v>0</v>
      </c>
      <c r="AD10" s="13">
        <f>VLOOKUP(A:A,[1]TDSheet!$A:$AD,30,0)</f>
        <v>95.191400000000002</v>
      </c>
      <c r="AE10" s="13">
        <f>VLOOKUP(A:A,[1]TDSheet!$A:$AE,31,0)</f>
        <v>101.97799999999999</v>
      </c>
      <c r="AF10" s="13">
        <f>VLOOKUP(A:A,[5]TDSheet!$A:$D,4,0)</f>
        <v>62.182000000000002</v>
      </c>
      <c r="AG10" s="13" t="e">
        <f>VLOOKUP(A:A,[1]TDSheet!$A:$AG,33,0)</f>
        <v>#N/A</v>
      </c>
      <c r="AH10" s="13">
        <f t="shared" si="17"/>
        <v>0</v>
      </c>
      <c r="AI10" s="13">
        <f t="shared" si="18"/>
        <v>138</v>
      </c>
      <c r="AJ10" s="13">
        <f t="shared" si="19"/>
        <v>138</v>
      </c>
      <c r="AK10" s="13">
        <f t="shared" si="20"/>
        <v>50</v>
      </c>
      <c r="AL10" s="13">
        <f t="shared" si="21"/>
        <v>100</v>
      </c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9</v>
      </c>
      <c r="C11" s="8">
        <v>46.524000000000001</v>
      </c>
      <c r="D11" s="8">
        <v>5001.4750000000004</v>
      </c>
      <c r="E11" s="8">
        <v>2688.9470000000001</v>
      </c>
      <c r="F11" s="8">
        <v>599.97500000000002</v>
      </c>
      <c r="G11" s="1" t="str">
        <f>VLOOKUP(A:A,[1]TDSheet!$A:$G,7,0)</f>
        <v>н</v>
      </c>
      <c r="H11" s="1">
        <f>VLOOKUP(A:A,[1]TDSheet!$A:$H,8,0)</f>
        <v>1</v>
      </c>
      <c r="I11" s="1" t="e">
        <f>VLOOKUP(A:A,[1]TDSheet!$A:$I,9,0)</f>
        <v>#N/A</v>
      </c>
      <c r="J11" s="13">
        <f>VLOOKUP(A:A,[2]TDSheet!$A:$F,6,0)</f>
        <v>2549.0740000000001</v>
      </c>
      <c r="K11" s="13">
        <f t="shared" si="13"/>
        <v>139.87300000000005</v>
      </c>
      <c r="L11" s="13">
        <f>VLOOKUP(A:A,[1]TDSheet!$A:$N,14,0)</f>
        <v>600</v>
      </c>
      <c r="M11" s="13">
        <f>VLOOKUP(A:A,[1]TDSheet!$A:$O,15,0)</f>
        <v>0</v>
      </c>
      <c r="N11" s="13">
        <f>VLOOKUP(A:A,[1]TDSheet!$A:$P,16,0)</f>
        <v>1000</v>
      </c>
      <c r="O11" s="13">
        <f>VLOOKUP(A:A,[1]TDSheet!$A:$W,23,0)</f>
        <v>500</v>
      </c>
      <c r="P11" s="13">
        <f>VLOOKUP(A:A,[3]TDSheet!$A:$C,3,0)</f>
        <v>126</v>
      </c>
      <c r="Q11" s="13"/>
      <c r="R11" s="15"/>
      <c r="S11" s="13"/>
      <c r="T11" s="15"/>
      <c r="U11" s="15">
        <v>700</v>
      </c>
      <c r="V11" s="13">
        <f t="shared" si="14"/>
        <v>470.09019999999998</v>
      </c>
      <c r="W11" s="15">
        <v>550</v>
      </c>
      <c r="X11" s="16">
        <f t="shared" si="15"/>
        <v>8.4025895455808275</v>
      </c>
      <c r="Y11" s="13">
        <f t="shared" si="16"/>
        <v>1.27629761267093</v>
      </c>
      <c r="Z11" s="13"/>
      <c r="AA11" s="13"/>
      <c r="AB11" s="13">
        <f>VLOOKUP(A:A,[4]TDSheet!$A:$D,4,0)</f>
        <v>338.49599999999998</v>
      </c>
      <c r="AC11" s="13">
        <f>VLOOKUP(A:A,[1]TDSheet!$A:$AC,29,0)</f>
        <v>0</v>
      </c>
      <c r="AD11" s="13">
        <f>VLOOKUP(A:A,[1]TDSheet!$A:$AD,30,0)</f>
        <v>427.75280000000004</v>
      </c>
      <c r="AE11" s="13">
        <f>VLOOKUP(A:A,[1]TDSheet!$A:$AE,31,0)</f>
        <v>471.108</v>
      </c>
      <c r="AF11" s="13">
        <f>VLOOKUP(A:A,[5]TDSheet!$A:$D,4,0)</f>
        <v>513.43299999999999</v>
      </c>
      <c r="AG11" s="13" t="str">
        <f>VLOOKUP(A:A,[1]TDSheet!$A:$AG,33,0)</f>
        <v>продсент</v>
      </c>
      <c r="AH11" s="13">
        <f t="shared" si="17"/>
        <v>0</v>
      </c>
      <c r="AI11" s="13">
        <f t="shared" si="18"/>
        <v>126</v>
      </c>
      <c r="AJ11" s="13">
        <f t="shared" si="19"/>
        <v>126</v>
      </c>
      <c r="AK11" s="13">
        <f t="shared" si="20"/>
        <v>700</v>
      </c>
      <c r="AL11" s="13">
        <f t="shared" si="21"/>
        <v>550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9</v>
      </c>
      <c r="C12" s="8">
        <v>73.09</v>
      </c>
      <c r="D12" s="8">
        <v>480.49900000000002</v>
      </c>
      <c r="E12" s="8">
        <v>326.23599999999999</v>
      </c>
      <c r="F12" s="8">
        <v>95.075999999999993</v>
      </c>
      <c r="G12" s="1">
        <f>VLOOKUP(A:A,[1]TDSheet!$A:$G,7,0)</f>
        <v>0</v>
      </c>
      <c r="H12" s="1">
        <f>VLOOKUP(A:A,[1]TDSheet!$A:$H,8,0)</f>
        <v>1</v>
      </c>
      <c r="I12" s="1" t="e">
        <f>VLOOKUP(A:A,[1]TDSheet!$A:$I,9,0)</f>
        <v>#N/A</v>
      </c>
      <c r="J12" s="13">
        <f>VLOOKUP(A:A,[2]TDSheet!$A:$F,6,0)</f>
        <v>353.62299999999999</v>
      </c>
      <c r="K12" s="13">
        <f t="shared" si="13"/>
        <v>-27.387</v>
      </c>
      <c r="L12" s="13">
        <f>VLOOKUP(A:A,[1]TDSheet!$A:$N,14,0)</f>
        <v>70</v>
      </c>
      <c r="M12" s="13">
        <f>VLOOKUP(A:A,[1]TDSheet!$A:$O,15,0)</f>
        <v>0</v>
      </c>
      <c r="N12" s="13">
        <f>VLOOKUP(A:A,[1]TDSheet!$A:$P,16,0)</f>
        <v>70</v>
      </c>
      <c r="O12" s="13">
        <f>VLOOKUP(A:A,[1]TDSheet!$A:$W,23,0)</f>
        <v>100</v>
      </c>
      <c r="P12" s="13">
        <f>VLOOKUP(A:A,[3]TDSheet!$A:$C,3,0)</f>
        <v>48</v>
      </c>
      <c r="Q12" s="13"/>
      <c r="R12" s="15"/>
      <c r="S12" s="13"/>
      <c r="T12" s="15"/>
      <c r="U12" s="15"/>
      <c r="V12" s="13">
        <f t="shared" si="14"/>
        <v>45.002599999999994</v>
      </c>
      <c r="W12" s="15">
        <v>50</v>
      </c>
      <c r="X12" s="16">
        <f t="shared" si="15"/>
        <v>8.5567500544413004</v>
      </c>
      <c r="Y12" s="13">
        <f t="shared" si="16"/>
        <v>2.1126779341638042</v>
      </c>
      <c r="Z12" s="13"/>
      <c r="AA12" s="13"/>
      <c r="AB12" s="13">
        <f>VLOOKUP(A:A,[4]TDSheet!$A:$D,4,0)</f>
        <v>101.223</v>
      </c>
      <c r="AC12" s="13">
        <f>VLOOKUP(A:A,[1]TDSheet!$A:$AC,29,0)</f>
        <v>0</v>
      </c>
      <c r="AD12" s="13">
        <f>VLOOKUP(A:A,[1]TDSheet!$A:$AD,30,0)</f>
        <v>45.725000000000001</v>
      </c>
      <c r="AE12" s="13">
        <f>VLOOKUP(A:A,[1]TDSheet!$A:$AE,31,0)</f>
        <v>46.654399999999995</v>
      </c>
      <c r="AF12" s="13">
        <f>VLOOKUP(A:A,[5]TDSheet!$A:$D,4,0)</f>
        <v>29.050999999999998</v>
      </c>
      <c r="AG12" s="13" t="e">
        <f>VLOOKUP(A:A,[1]TDSheet!$A:$AG,33,0)</f>
        <v>#N/A</v>
      </c>
      <c r="AH12" s="13">
        <f t="shared" si="17"/>
        <v>0</v>
      </c>
      <c r="AI12" s="13">
        <f t="shared" si="18"/>
        <v>48</v>
      </c>
      <c r="AJ12" s="13">
        <f t="shared" si="19"/>
        <v>48</v>
      </c>
      <c r="AK12" s="13">
        <f t="shared" si="20"/>
        <v>0</v>
      </c>
      <c r="AL12" s="13">
        <f t="shared" si="21"/>
        <v>50</v>
      </c>
      <c r="AM12" s="13"/>
      <c r="AN12" s="13"/>
    </row>
    <row r="13" spans="1:40" s="1" customFormat="1" ht="11.1" customHeight="1" outlineLevel="1" x14ac:dyDescent="0.2">
      <c r="A13" s="7" t="s">
        <v>17</v>
      </c>
      <c r="B13" s="7" t="s">
        <v>16</v>
      </c>
      <c r="C13" s="8">
        <v>14</v>
      </c>
      <c r="D13" s="8">
        <v>1218</v>
      </c>
      <c r="E13" s="8">
        <v>858</v>
      </c>
      <c r="F13" s="8">
        <v>239</v>
      </c>
      <c r="G13" s="1">
        <f>VLOOKUP(A:A,[1]TDSheet!$A:$G,7,0)</f>
        <v>0</v>
      </c>
      <c r="H13" s="1">
        <f>VLOOKUP(A:A,[1]TDSheet!$A:$H,8,0)</f>
        <v>0.45</v>
      </c>
      <c r="I13" s="1" t="e">
        <f>VLOOKUP(A:A,[1]TDSheet!$A:$I,9,0)</f>
        <v>#N/A</v>
      </c>
      <c r="J13" s="13">
        <f>VLOOKUP(A:A,[2]TDSheet!$A:$F,6,0)</f>
        <v>904</v>
      </c>
      <c r="K13" s="13">
        <f t="shared" si="13"/>
        <v>-46</v>
      </c>
      <c r="L13" s="13">
        <f>VLOOKUP(A:A,[1]TDSheet!$A:$N,14,0)</f>
        <v>200</v>
      </c>
      <c r="M13" s="13">
        <f>VLOOKUP(A:A,[1]TDSheet!$A:$O,15,0)</f>
        <v>0</v>
      </c>
      <c r="N13" s="13">
        <f>VLOOKUP(A:A,[1]TDSheet!$A:$P,16,0)</f>
        <v>250</v>
      </c>
      <c r="O13" s="13">
        <f>VLOOKUP(A:A,[1]TDSheet!$A:$W,23,0)</f>
        <v>300</v>
      </c>
      <c r="P13" s="13">
        <f>VLOOKUP(A:A,[3]TDSheet!$A:$C,3,0)</f>
        <v>64</v>
      </c>
      <c r="Q13" s="13"/>
      <c r="R13" s="15"/>
      <c r="S13" s="13"/>
      <c r="T13" s="15"/>
      <c r="U13" s="15">
        <v>200</v>
      </c>
      <c r="V13" s="13">
        <f t="shared" si="14"/>
        <v>157.19999999999999</v>
      </c>
      <c r="W13" s="15">
        <v>150</v>
      </c>
      <c r="X13" s="16">
        <f t="shared" si="15"/>
        <v>8.5178117048346067</v>
      </c>
      <c r="Y13" s="13">
        <f t="shared" si="16"/>
        <v>1.5203562340966923</v>
      </c>
      <c r="Z13" s="13"/>
      <c r="AA13" s="13"/>
      <c r="AB13" s="13">
        <f>VLOOKUP(A:A,[4]TDSheet!$A:$D,4,0)</f>
        <v>72</v>
      </c>
      <c r="AC13" s="13">
        <f>VLOOKUP(A:A,[1]TDSheet!$A:$AC,29,0)</f>
        <v>0</v>
      </c>
      <c r="AD13" s="13">
        <f>VLOOKUP(A:A,[1]TDSheet!$A:$AD,30,0)</f>
        <v>157.6</v>
      </c>
      <c r="AE13" s="13">
        <f>VLOOKUP(A:A,[1]TDSheet!$A:$AE,31,0)</f>
        <v>150.80000000000001</v>
      </c>
      <c r="AF13" s="13">
        <f>VLOOKUP(A:A,[5]TDSheet!$A:$D,4,0)</f>
        <v>151</v>
      </c>
      <c r="AG13" s="13" t="str">
        <f>VLOOKUP(A:A,[1]TDSheet!$A:$AG,33,0)</f>
        <v>оконч</v>
      </c>
      <c r="AH13" s="13">
        <f t="shared" si="17"/>
        <v>0</v>
      </c>
      <c r="AI13" s="13">
        <f t="shared" si="18"/>
        <v>64</v>
      </c>
      <c r="AJ13" s="13">
        <f t="shared" si="19"/>
        <v>28.8</v>
      </c>
      <c r="AK13" s="13">
        <f t="shared" si="20"/>
        <v>90</v>
      </c>
      <c r="AL13" s="13">
        <f t="shared" si="21"/>
        <v>67.5</v>
      </c>
      <c r="AM13" s="13"/>
      <c r="AN13" s="13"/>
    </row>
    <row r="14" spans="1:40" s="1" customFormat="1" ht="11.1" customHeight="1" outlineLevel="1" x14ac:dyDescent="0.2">
      <c r="A14" s="7" t="s">
        <v>18</v>
      </c>
      <c r="B14" s="7" t="s">
        <v>16</v>
      </c>
      <c r="C14" s="8">
        <v>77</v>
      </c>
      <c r="D14" s="8">
        <v>329</v>
      </c>
      <c r="E14" s="8">
        <v>300</v>
      </c>
      <c r="F14" s="8">
        <v>17</v>
      </c>
      <c r="G14" s="1">
        <f>VLOOKUP(A:A,[1]TDSheet!$A:$G,7,0)</f>
        <v>0</v>
      </c>
      <c r="H14" s="1">
        <f>VLOOKUP(A:A,[1]TDSheet!$A:$H,8,0)</f>
        <v>0.5</v>
      </c>
      <c r="I14" s="1" t="e">
        <f>VLOOKUP(A:A,[1]TDSheet!$A:$I,9,0)</f>
        <v>#N/A</v>
      </c>
      <c r="J14" s="13">
        <f>VLOOKUP(A:A,[2]TDSheet!$A:$F,6,0)</f>
        <v>390</v>
      </c>
      <c r="K14" s="13">
        <f t="shared" si="13"/>
        <v>-90</v>
      </c>
      <c r="L14" s="13">
        <f>VLOOKUP(A:A,[1]TDSheet!$A:$N,14,0)</f>
        <v>30</v>
      </c>
      <c r="M14" s="13">
        <f>VLOOKUP(A:A,[1]TDSheet!$A:$O,15,0)</f>
        <v>0</v>
      </c>
      <c r="N14" s="13">
        <f>VLOOKUP(A:A,[1]TDSheet!$A:$P,16,0)</f>
        <v>180</v>
      </c>
      <c r="O14" s="13">
        <f>VLOOKUP(A:A,[1]TDSheet!$A:$W,23,0)</f>
        <v>90</v>
      </c>
      <c r="P14" s="13">
        <f>VLOOKUP(A:A,[3]TDSheet!$A:$C,3,0)</f>
        <v>72</v>
      </c>
      <c r="Q14" s="13"/>
      <c r="R14" s="15"/>
      <c r="S14" s="13"/>
      <c r="T14" s="15"/>
      <c r="U14" s="15"/>
      <c r="V14" s="13">
        <f t="shared" si="14"/>
        <v>40.799999999999997</v>
      </c>
      <c r="W14" s="15">
        <v>30</v>
      </c>
      <c r="X14" s="16">
        <f t="shared" si="15"/>
        <v>8.5049019607843146</v>
      </c>
      <c r="Y14" s="13">
        <f t="shared" si="16"/>
        <v>0.41666666666666669</v>
      </c>
      <c r="Z14" s="13"/>
      <c r="AA14" s="13"/>
      <c r="AB14" s="13">
        <f>VLOOKUP(A:A,[4]TDSheet!$A:$D,4,0)</f>
        <v>96</v>
      </c>
      <c r="AC14" s="13">
        <f>VLOOKUP(A:A,[1]TDSheet!$A:$AC,29,0)</f>
        <v>0</v>
      </c>
      <c r="AD14" s="13">
        <f>VLOOKUP(A:A,[1]TDSheet!$A:$AD,30,0)</f>
        <v>40.200000000000003</v>
      </c>
      <c r="AE14" s="13">
        <f>VLOOKUP(A:A,[1]TDSheet!$A:$AE,31,0)</f>
        <v>30.8</v>
      </c>
      <c r="AF14" s="13">
        <f>VLOOKUP(A:A,[5]TDSheet!$A:$D,4,0)</f>
        <v>17</v>
      </c>
      <c r="AG14" s="13">
        <f>VLOOKUP(A:A,[1]TDSheet!$A:$AG,33,0)</f>
        <v>0</v>
      </c>
      <c r="AH14" s="13">
        <f t="shared" si="17"/>
        <v>0</v>
      </c>
      <c r="AI14" s="13">
        <f t="shared" si="18"/>
        <v>72</v>
      </c>
      <c r="AJ14" s="13">
        <f t="shared" si="19"/>
        <v>36</v>
      </c>
      <c r="AK14" s="13">
        <f t="shared" si="20"/>
        <v>0</v>
      </c>
      <c r="AL14" s="13">
        <f t="shared" si="21"/>
        <v>15</v>
      </c>
      <c r="AM14" s="13"/>
      <c r="AN14" s="13"/>
    </row>
    <row r="15" spans="1:40" s="1" customFormat="1" ht="11.1" customHeight="1" outlineLevel="1" x14ac:dyDescent="0.2">
      <c r="A15" s="7" t="s">
        <v>19</v>
      </c>
      <c r="B15" s="7" t="s">
        <v>16</v>
      </c>
      <c r="C15" s="8">
        <v>389</v>
      </c>
      <c r="D15" s="8">
        <v>2214</v>
      </c>
      <c r="E15" s="8">
        <v>1433</v>
      </c>
      <c r="F15" s="8">
        <v>461</v>
      </c>
      <c r="G15" s="1" t="str">
        <f>VLOOKUP(A:A,[1]TDSheet!$A:$G,7,0)</f>
        <v>н</v>
      </c>
      <c r="H15" s="1">
        <f>VLOOKUP(A:A,[1]TDSheet!$A:$H,8,0)</f>
        <v>0.4</v>
      </c>
      <c r="I15" s="1" t="e">
        <f>VLOOKUP(A:A,[1]TDSheet!$A:$I,9,0)</f>
        <v>#N/A</v>
      </c>
      <c r="J15" s="13">
        <f>VLOOKUP(A:A,[2]TDSheet!$A:$F,6,0)</f>
        <v>1692</v>
      </c>
      <c r="K15" s="13">
        <f t="shared" si="13"/>
        <v>-259</v>
      </c>
      <c r="L15" s="13">
        <f>VLOOKUP(A:A,[1]TDSheet!$A:$N,14,0)</f>
        <v>250</v>
      </c>
      <c r="M15" s="13">
        <f>VLOOKUP(A:A,[1]TDSheet!$A:$O,15,0)</f>
        <v>0</v>
      </c>
      <c r="N15" s="13">
        <f>VLOOKUP(A:A,[1]TDSheet!$A:$P,16,0)</f>
        <v>250</v>
      </c>
      <c r="O15" s="13">
        <f>VLOOKUP(A:A,[1]TDSheet!$A:$W,23,0)</f>
        <v>450</v>
      </c>
      <c r="P15" s="13">
        <f>VLOOKUP(A:A,[3]TDSheet!$A:$C,3,0)</f>
        <v>256</v>
      </c>
      <c r="Q15" s="13"/>
      <c r="R15" s="15"/>
      <c r="S15" s="13"/>
      <c r="T15" s="15"/>
      <c r="U15" s="15">
        <v>350</v>
      </c>
      <c r="V15" s="13">
        <f t="shared" si="14"/>
        <v>236.6</v>
      </c>
      <c r="W15" s="15">
        <v>250</v>
      </c>
      <c r="X15" s="16">
        <f t="shared" si="15"/>
        <v>8.4995773457311916</v>
      </c>
      <c r="Y15" s="13">
        <f t="shared" si="16"/>
        <v>1.9484361792054101</v>
      </c>
      <c r="Z15" s="13"/>
      <c r="AA15" s="13"/>
      <c r="AB15" s="13">
        <f>VLOOKUP(A:A,[4]TDSheet!$A:$D,4,0)</f>
        <v>250</v>
      </c>
      <c r="AC15" s="13">
        <f>VLOOKUP(A:A,[1]TDSheet!$A:$AC,29,0)</f>
        <v>0</v>
      </c>
      <c r="AD15" s="13">
        <f>VLOOKUP(A:A,[1]TDSheet!$A:$AD,30,0)</f>
        <v>267.8</v>
      </c>
      <c r="AE15" s="13">
        <f>VLOOKUP(A:A,[1]TDSheet!$A:$AE,31,0)</f>
        <v>200.2</v>
      </c>
      <c r="AF15" s="13">
        <f>VLOOKUP(A:A,[5]TDSheet!$A:$D,4,0)</f>
        <v>230</v>
      </c>
      <c r="AG15" s="13">
        <f>VLOOKUP(A:A,[1]TDSheet!$A:$AG,33,0)</f>
        <v>0</v>
      </c>
      <c r="AH15" s="13">
        <f t="shared" si="17"/>
        <v>0</v>
      </c>
      <c r="AI15" s="13">
        <f t="shared" si="18"/>
        <v>256</v>
      </c>
      <c r="AJ15" s="13">
        <f t="shared" si="19"/>
        <v>102.4</v>
      </c>
      <c r="AK15" s="13">
        <f t="shared" si="20"/>
        <v>140</v>
      </c>
      <c r="AL15" s="13">
        <f t="shared" si="21"/>
        <v>100</v>
      </c>
      <c r="AM15" s="13"/>
      <c r="AN15" s="13"/>
    </row>
    <row r="16" spans="1:40" s="1" customFormat="1" ht="11.1" customHeight="1" outlineLevel="1" x14ac:dyDescent="0.2">
      <c r="A16" s="7" t="s">
        <v>20</v>
      </c>
      <c r="B16" s="7" t="s">
        <v>16</v>
      </c>
      <c r="C16" s="8">
        <v>757</v>
      </c>
      <c r="D16" s="8">
        <v>7049</v>
      </c>
      <c r="E16" s="8">
        <v>5862</v>
      </c>
      <c r="F16" s="8">
        <v>1614</v>
      </c>
      <c r="G16" s="1">
        <f>VLOOKUP(A:A,[1]TDSheet!$A:$G,7,0)</f>
        <v>0</v>
      </c>
      <c r="H16" s="1">
        <f>VLOOKUP(A:A,[1]TDSheet!$A:$H,8,0)</f>
        <v>0.45</v>
      </c>
      <c r="I16" s="1" t="e">
        <f>VLOOKUP(A:A,[1]TDSheet!$A:$I,9,0)</f>
        <v>#N/A</v>
      </c>
      <c r="J16" s="13">
        <f>VLOOKUP(A:A,[2]TDSheet!$A:$F,6,0)</f>
        <v>5923</v>
      </c>
      <c r="K16" s="13">
        <f t="shared" si="13"/>
        <v>-61</v>
      </c>
      <c r="L16" s="13">
        <f>VLOOKUP(A:A,[1]TDSheet!$A:$N,14,0)</f>
        <v>900</v>
      </c>
      <c r="M16" s="13">
        <f>VLOOKUP(A:A,[1]TDSheet!$A:$O,15,0)</f>
        <v>0</v>
      </c>
      <c r="N16" s="13">
        <f>VLOOKUP(A:A,[1]TDSheet!$A:$P,16,0)</f>
        <v>0</v>
      </c>
      <c r="O16" s="13">
        <f>VLOOKUP(A:A,[1]TDSheet!$A:$W,23,0)</f>
        <v>1300</v>
      </c>
      <c r="P16" s="13">
        <f>VLOOKUP(A:A,[3]TDSheet!$A:$C,3,0)</f>
        <v>128</v>
      </c>
      <c r="Q16" s="13"/>
      <c r="R16" s="15"/>
      <c r="S16" s="13"/>
      <c r="T16" s="15"/>
      <c r="U16" s="15">
        <v>300</v>
      </c>
      <c r="V16" s="13">
        <f t="shared" si="14"/>
        <v>537.6</v>
      </c>
      <c r="W16" s="15">
        <v>500</v>
      </c>
      <c r="X16" s="16">
        <f t="shared" si="15"/>
        <v>8.5825892857142847</v>
      </c>
      <c r="Y16" s="13">
        <f t="shared" si="16"/>
        <v>3.0022321428571428</v>
      </c>
      <c r="Z16" s="13"/>
      <c r="AA16" s="13"/>
      <c r="AB16" s="13">
        <f>VLOOKUP(A:A,[4]TDSheet!$A:$D,4,0)</f>
        <v>174</v>
      </c>
      <c r="AC16" s="13">
        <f>VLOOKUP(A:A,[1]TDSheet!$A:$AC,29,0)</f>
        <v>3000</v>
      </c>
      <c r="AD16" s="13">
        <f>VLOOKUP(A:A,[1]TDSheet!$A:$AD,30,0)</f>
        <v>736.4</v>
      </c>
      <c r="AE16" s="13">
        <f>VLOOKUP(A:A,[1]TDSheet!$A:$AE,31,0)</f>
        <v>685.2</v>
      </c>
      <c r="AF16" s="13">
        <f>VLOOKUP(A:A,[5]TDSheet!$A:$D,4,0)</f>
        <v>466</v>
      </c>
      <c r="AG16" s="13" t="str">
        <f>VLOOKUP(A:A,[1]TDSheet!$A:$AG,33,0)</f>
        <v>оконч</v>
      </c>
      <c r="AH16" s="13">
        <f t="shared" si="17"/>
        <v>0</v>
      </c>
      <c r="AI16" s="13">
        <f t="shared" si="18"/>
        <v>128</v>
      </c>
      <c r="AJ16" s="13">
        <f t="shared" si="19"/>
        <v>57.6</v>
      </c>
      <c r="AK16" s="13">
        <f t="shared" si="20"/>
        <v>135</v>
      </c>
      <c r="AL16" s="13">
        <f t="shared" si="21"/>
        <v>225</v>
      </c>
      <c r="AM16" s="13"/>
      <c r="AN16" s="13"/>
    </row>
    <row r="17" spans="1:40" s="1" customFormat="1" ht="11.1" customHeight="1" outlineLevel="1" x14ac:dyDescent="0.2">
      <c r="A17" s="7" t="s">
        <v>21</v>
      </c>
      <c r="B17" s="7" t="s">
        <v>16</v>
      </c>
      <c r="C17" s="8">
        <v>415</v>
      </c>
      <c r="D17" s="8">
        <v>12031</v>
      </c>
      <c r="E17" s="8">
        <v>6460</v>
      </c>
      <c r="F17" s="8">
        <v>1643</v>
      </c>
      <c r="G17" s="1">
        <f>VLOOKUP(A:A,[1]TDSheet!$A:$G,7,0)</f>
        <v>0</v>
      </c>
      <c r="H17" s="1">
        <f>VLOOKUP(A:A,[1]TDSheet!$A:$H,8,0)</f>
        <v>0.45</v>
      </c>
      <c r="I17" s="1" t="e">
        <f>VLOOKUP(A:A,[1]TDSheet!$A:$I,9,0)</f>
        <v>#N/A</v>
      </c>
      <c r="J17" s="13">
        <f>VLOOKUP(A:A,[2]TDSheet!$A:$F,6,0)</f>
        <v>6846</v>
      </c>
      <c r="K17" s="13">
        <f t="shared" si="13"/>
        <v>-386</v>
      </c>
      <c r="L17" s="13">
        <f>VLOOKUP(A:A,[1]TDSheet!$A:$N,14,0)</f>
        <v>1300</v>
      </c>
      <c r="M17" s="13">
        <f>VLOOKUP(A:A,[1]TDSheet!$A:$O,15,0)</f>
        <v>0</v>
      </c>
      <c r="N17" s="13">
        <f>VLOOKUP(A:A,[1]TDSheet!$A:$P,16,0)</f>
        <v>1500</v>
      </c>
      <c r="O17" s="13">
        <f>VLOOKUP(A:A,[1]TDSheet!$A:$W,23,0)</f>
        <v>1800</v>
      </c>
      <c r="P17" s="13">
        <f>VLOOKUP(A:A,[3]TDSheet!$A:$C,3,0)</f>
        <v>128</v>
      </c>
      <c r="Q17" s="13"/>
      <c r="R17" s="15"/>
      <c r="S17" s="13"/>
      <c r="T17" s="15"/>
      <c r="U17" s="15">
        <v>1500</v>
      </c>
      <c r="V17" s="13">
        <f t="shared" si="14"/>
        <v>1037.5999999999999</v>
      </c>
      <c r="W17" s="15">
        <v>1100</v>
      </c>
      <c r="X17" s="16">
        <f t="shared" si="15"/>
        <v>8.522552043176562</v>
      </c>
      <c r="Y17" s="13">
        <f t="shared" si="16"/>
        <v>1.5834618350038552</v>
      </c>
      <c r="Z17" s="13"/>
      <c r="AA17" s="13"/>
      <c r="AB17" s="13">
        <f>VLOOKUP(A:A,[4]TDSheet!$A:$D,4,0)</f>
        <v>174</v>
      </c>
      <c r="AC17" s="13">
        <f>VLOOKUP(A:A,[1]TDSheet!$A:$AC,29,0)</f>
        <v>1098</v>
      </c>
      <c r="AD17" s="13">
        <f>VLOOKUP(A:A,[1]TDSheet!$A:$AD,30,0)</f>
        <v>678.8</v>
      </c>
      <c r="AE17" s="13">
        <f>VLOOKUP(A:A,[1]TDSheet!$A:$AE,31,0)</f>
        <v>1044.8</v>
      </c>
      <c r="AF17" s="13">
        <f>VLOOKUP(A:A,[5]TDSheet!$A:$D,4,0)</f>
        <v>1340</v>
      </c>
      <c r="AG17" s="13" t="str">
        <f>VLOOKUP(A:A,[1]TDSheet!$A:$AG,33,0)</f>
        <v>аксент</v>
      </c>
      <c r="AH17" s="13">
        <f t="shared" si="17"/>
        <v>0</v>
      </c>
      <c r="AI17" s="13">
        <f t="shared" si="18"/>
        <v>128</v>
      </c>
      <c r="AJ17" s="13">
        <f t="shared" si="19"/>
        <v>57.6</v>
      </c>
      <c r="AK17" s="13">
        <f t="shared" si="20"/>
        <v>675</v>
      </c>
      <c r="AL17" s="13">
        <f t="shared" si="21"/>
        <v>495</v>
      </c>
      <c r="AM17" s="13"/>
      <c r="AN17" s="13"/>
    </row>
    <row r="18" spans="1:40" s="1" customFormat="1" ht="11.1" customHeight="1" outlineLevel="1" x14ac:dyDescent="0.2">
      <c r="A18" s="7" t="s">
        <v>22</v>
      </c>
      <c r="B18" s="7" t="s">
        <v>16</v>
      </c>
      <c r="C18" s="8">
        <v>28</v>
      </c>
      <c r="D18" s="8">
        <v>475</v>
      </c>
      <c r="E18" s="8">
        <v>333</v>
      </c>
      <c r="F18" s="8">
        <v>80</v>
      </c>
      <c r="G18" s="1">
        <f>VLOOKUP(A:A,[1]TDSheet!$A:$G,7,0)</f>
        <v>0</v>
      </c>
      <c r="H18" s="1">
        <f>VLOOKUP(A:A,[1]TDSheet!$A:$H,8,0)</f>
        <v>0.5</v>
      </c>
      <c r="I18" s="1" t="e">
        <f>VLOOKUP(A:A,[1]TDSheet!$A:$I,9,0)</f>
        <v>#N/A</v>
      </c>
      <c r="J18" s="13">
        <f>VLOOKUP(A:A,[2]TDSheet!$A:$F,6,0)</f>
        <v>392</v>
      </c>
      <c r="K18" s="13">
        <f t="shared" si="13"/>
        <v>-59</v>
      </c>
      <c r="L18" s="13">
        <f>VLOOKUP(A:A,[1]TDSheet!$A:$N,14,0)</f>
        <v>50</v>
      </c>
      <c r="M18" s="13">
        <f>VLOOKUP(A:A,[1]TDSheet!$A:$O,15,0)</f>
        <v>0</v>
      </c>
      <c r="N18" s="13">
        <f>VLOOKUP(A:A,[1]TDSheet!$A:$P,16,0)</f>
        <v>70</v>
      </c>
      <c r="O18" s="13">
        <f>VLOOKUP(A:A,[1]TDSheet!$A:$W,23,0)</f>
        <v>170</v>
      </c>
      <c r="P18" s="13">
        <f>VLOOKUP(A:A,[3]TDSheet!$A:$C,3,0)</f>
        <v>46.4</v>
      </c>
      <c r="Q18" s="13"/>
      <c r="R18" s="15"/>
      <c r="S18" s="13"/>
      <c r="T18" s="15"/>
      <c r="U18" s="15">
        <v>50</v>
      </c>
      <c r="V18" s="13">
        <f t="shared" si="14"/>
        <v>55.8</v>
      </c>
      <c r="W18" s="15">
        <v>60</v>
      </c>
      <c r="X18" s="16">
        <f t="shared" si="15"/>
        <v>8.6021505376344098</v>
      </c>
      <c r="Y18" s="13">
        <f t="shared" si="16"/>
        <v>1.4336917562724014</v>
      </c>
      <c r="Z18" s="13"/>
      <c r="AA18" s="13"/>
      <c r="AB18" s="13">
        <f>VLOOKUP(A:A,[4]TDSheet!$A:$D,4,0)</f>
        <v>54</v>
      </c>
      <c r="AC18" s="13">
        <f>VLOOKUP(A:A,[1]TDSheet!$A:$AC,29,0)</f>
        <v>0</v>
      </c>
      <c r="AD18" s="13">
        <f>VLOOKUP(A:A,[1]TDSheet!$A:$AD,30,0)</f>
        <v>46.2</v>
      </c>
      <c r="AE18" s="13">
        <f>VLOOKUP(A:A,[1]TDSheet!$A:$AE,31,0)</f>
        <v>50.6</v>
      </c>
      <c r="AF18" s="13">
        <f>VLOOKUP(A:A,[5]TDSheet!$A:$D,4,0)</f>
        <v>45</v>
      </c>
      <c r="AG18" s="13" t="e">
        <f>VLOOKUP(A:A,[1]TDSheet!$A:$AG,33,0)</f>
        <v>#N/A</v>
      </c>
      <c r="AH18" s="13">
        <f t="shared" si="17"/>
        <v>0</v>
      </c>
      <c r="AI18" s="13">
        <f t="shared" si="18"/>
        <v>46.4</v>
      </c>
      <c r="AJ18" s="13">
        <f t="shared" si="19"/>
        <v>23.2</v>
      </c>
      <c r="AK18" s="13">
        <f t="shared" si="20"/>
        <v>25</v>
      </c>
      <c r="AL18" s="13">
        <f t="shared" si="21"/>
        <v>30</v>
      </c>
      <c r="AM18" s="13"/>
      <c r="AN18" s="13"/>
    </row>
    <row r="19" spans="1:40" s="1" customFormat="1" ht="11.1" customHeight="1" outlineLevel="1" x14ac:dyDescent="0.2">
      <c r="A19" s="7" t="s">
        <v>23</v>
      </c>
      <c r="B19" s="7" t="s">
        <v>16</v>
      </c>
      <c r="C19" s="8">
        <v>37</v>
      </c>
      <c r="D19" s="8">
        <v>135</v>
      </c>
      <c r="E19" s="8">
        <v>118</v>
      </c>
      <c r="F19" s="8">
        <v>50</v>
      </c>
      <c r="G19" s="1">
        <f>VLOOKUP(A:A,[1]TDSheet!$A:$G,7,0)</f>
        <v>0</v>
      </c>
      <c r="H19" s="1">
        <f>VLOOKUP(A:A,[1]TDSheet!$A:$H,8,0)</f>
        <v>0.4</v>
      </c>
      <c r="I19" s="1" t="e">
        <f>VLOOKUP(A:A,[1]TDSheet!$A:$I,9,0)</f>
        <v>#N/A</v>
      </c>
      <c r="J19" s="13">
        <f>VLOOKUP(A:A,[2]TDSheet!$A:$F,6,0)</f>
        <v>161</v>
      </c>
      <c r="K19" s="13">
        <f t="shared" si="13"/>
        <v>-43</v>
      </c>
      <c r="L19" s="13">
        <f>VLOOKUP(A:A,[1]TDSheet!$A:$N,14,0)</f>
        <v>20</v>
      </c>
      <c r="M19" s="13">
        <f>VLOOKUP(A:A,[1]TDSheet!$A:$O,15,0)</f>
        <v>0</v>
      </c>
      <c r="N19" s="13">
        <f>VLOOKUP(A:A,[1]TDSheet!$A:$P,16,0)</f>
        <v>40</v>
      </c>
      <c r="O19" s="13">
        <f>VLOOKUP(A:A,[1]TDSheet!$A:$W,23,0)</f>
        <v>50</v>
      </c>
      <c r="P19" s="13">
        <f>VLOOKUP(A:A,[3]TDSheet!$A:$C,3,0)</f>
        <v>8</v>
      </c>
      <c r="Q19" s="13"/>
      <c r="R19" s="15"/>
      <c r="S19" s="13"/>
      <c r="T19" s="15"/>
      <c r="U19" s="15">
        <v>30</v>
      </c>
      <c r="V19" s="13">
        <f t="shared" si="14"/>
        <v>21.6</v>
      </c>
      <c r="W19" s="15"/>
      <c r="X19" s="16">
        <f t="shared" si="15"/>
        <v>8.7962962962962958</v>
      </c>
      <c r="Y19" s="13">
        <f t="shared" si="16"/>
        <v>2.3148148148148149</v>
      </c>
      <c r="Z19" s="13"/>
      <c r="AA19" s="13"/>
      <c r="AB19" s="13">
        <f>VLOOKUP(A:A,[4]TDSheet!$A:$D,4,0)</f>
        <v>10</v>
      </c>
      <c r="AC19" s="13">
        <f>VLOOKUP(A:A,[1]TDSheet!$A:$AC,29,0)</f>
        <v>0</v>
      </c>
      <c r="AD19" s="13">
        <f>VLOOKUP(A:A,[1]TDSheet!$A:$AD,30,0)</f>
        <v>21</v>
      </c>
      <c r="AE19" s="13">
        <f>VLOOKUP(A:A,[1]TDSheet!$A:$AE,31,0)</f>
        <v>20</v>
      </c>
      <c r="AF19" s="13">
        <f>VLOOKUP(A:A,[5]TDSheet!$A:$D,4,0)</f>
        <v>18</v>
      </c>
      <c r="AG19" s="13">
        <f>VLOOKUP(A:A,[1]TDSheet!$A:$AG,33,0)</f>
        <v>0</v>
      </c>
      <c r="AH19" s="13">
        <f t="shared" si="17"/>
        <v>0</v>
      </c>
      <c r="AI19" s="13">
        <f t="shared" si="18"/>
        <v>8</v>
      </c>
      <c r="AJ19" s="13">
        <f t="shared" si="19"/>
        <v>3.2</v>
      </c>
      <c r="AK19" s="13">
        <f t="shared" si="20"/>
        <v>12</v>
      </c>
      <c r="AL19" s="13">
        <f t="shared" si="21"/>
        <v>0</v>
      </c>
      <c r="AM19" s="13"/>
      <c r="AN19" s="13"/>
    </row>
    <row r="20" spans="1:40" s="1" customFormat="1" ht="21.95" customHeight="1" outlineLevel="1" x14ac:dyDescent="0.2">
      <c r="A20" s="7" t="s">
        <v>24</v>
      </c>
      <c r="B20" s="7" t="s">
        <v>16</v>
      </c>
      <c r="C20" s="8">
        <v>92</v>
      </c>
      <c r="D20" s="8">
        <v>273</v>
      </c>
      <c r="E20" s="8">
        <v>197</v>
      </c>
      <c r="F20" s="8">
        <v>88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0</v>
      </c>
      <c r="J20" s="13">
        <f>VLOOKUP(A:A,[2]TDSheet!$A:$F,6,0)</f>
        <v>232</v>
      </c>
      <c r="K20" s="13">
        <f t="shared" si="13"/>
        <v>-35</v>
      </c>
      <c r="L20" s="13">
        <f>VLOOKUP(A:A,[1]TDSheet!$A:$N,14,0)</f>
        <v>0</v>
      </c>
      <c r="M20" s="13">
        <f>VLOOKUP(A:A,[1]TDSheet!$A:$O,15,0)</f>
        <v>0</v>
      </c>
      <c r="N20" s="13">
        <f>VLOOKUP(A:A,[1]TDSheet!$A:$P,16,0)</f>
        <v>100</v>
      </c>
      <c r="O20" s="13">
        <f>VLOOKUP(A:A,[1]TDSheet!$A:$W,23,0)</f>
        <v>100</v>
      </c>
      <c r="P20" s="13">
        <f>VLOOKUP(A:A,[3]TDSheet!$A:$C,3,0)</f>
        <v>0</v>
      </c>
      <c r="Q20" s="13"/>
      <c r="R20" s="15"/>
      <c r="S20" s="13"/>
      <c r="T20" s="15"/>
      <c r="U20" s="15"/>
      <c r="V20" s="13">
        <f t="shared" si="14"/>
        <v>36.4</v>
      </c>
      <c r="W20" s="15">
        <v>100</v>
      </c>
      <c r="X20" s="16">
        <f t="shared" si="15"/>
        <v>10.659340659340661</v>
      </c>
      <c r="Y20" s="13">
        <f t="shared" si="16"/>
        <v>2.4175824175824179</v>
      </c>
      <c r="Z20" s="13"/>
      <c r="AA20" s="13"/>
      <c r="AB20" s="13">
        <f>VLOOKUP(A:A,[4]TDSheet!$A:$D,4,0)</f>
        <v>15</v>
      </c>
      <c r="AC20" s="13">
        <f>VLOOKUP(A:A,[1]TDSheet!$A:$AC,29,0)</f>
        <v>0</v>
      </c>
      <c r="AD20" s="13">
        <f>VLOOKUP(A:A,[1]TDSheet!$A:$AD,30,0)</f>
        <v>28.6</v>
      </c>
      <c r="AE20" s="13">
        <f>VLOOKUP(A:A,[1]TDSheet!$A:$AE,31,0)</f>
        <v>27.8</v>
      </c>
      <c r="AF20" s="13">
        <f>VLOOKUP(A:A,[5]TDSheet!$A:$D,4,0)</f>
        <v>18</v>
      </c>
      <c r="AG20" s="13" t="e">
        <f>VLOOKUP(A:A,[1]TDSheet!$A:$AG,33,0)</f>
        <v>#N/A</v>
      </c>
      <c r="AH20" s="13">
        <f t="shared" si="17"/>
        <v>0</v>
      </c>
      <c r="AI20" s="13">
        <f t="shared" si="18"/>
        <v>0</v>
      </c>
      <c r="AJ20" s="13">
        <f t="shared" si="19"/>
        <v>0</v>
      </c>
      <c r="AK20" s="13">
        <f t="shared" si="20"/>
        <v>0</v>
      </c>
      <c r="AL20" s="13">
        <f t="shared" si="21"/>
        <v>17</v>
      </c>
      <c r="AM20" s="13"/>
      <c r="AN20" s="13"/>
    </row>
    <row r="21" spans="1:40" s="1" customFormat="1" ht="11.1" customHeight="1" outlineLevel="1" x14ac:dyDescent="0.2">
      <c r="A21" s="7" t="s">
        <v>25</v>
      </c>
      <c r="B21" s="7" t="s">
        <v>16</v>
      </c>
      <c r="C21" s="8">
        <v>99</v>
      </c>
      <c r="D21" s="8">
        <v>549</v>
      </c>
      <c r="E21" s="8">
        <v>281</v>
      </c>
      <c r="F21" s="8">
        <v>352</v>
      </c>
      <c r="G21" s="1">
        <f>VLOOKUP(A:A,[1]TDSheet!$A:$G,7,0)</f>
        <v>0</v>
      </c>
      <c r="H21" s="1">
        <f>VLOOKUP(A:A,[1]TDSheet!$A:$H,8,0)</f>
        <v>0.45</v>
      </c>
      <c r="I21" s="1" t="e">
        <f>VLOOKUP(A:A,[1]TDSheet!$A:$I,9,0)</f>
        <v>#N/A</v>
      </c>
      <c r="J21" s="13">
        <f>VLOOKUP(A:A,[2]TDSheet!$A:$F,6,0)</f>
        <v>287</v>
      </c>
      <c r="K21" s="13">
        <f t="shared" si="13"/>
        <v>-6</v>
      </c>
      <c r="L21" s="13">
        <f>VLOOKUP(A:A,[1]TDSheet!$A:$N,14,0)</f>
        <v>100</v>
      </c>
      <c r="M21" s="13">
        <f>VLOOKUP(A:A,[1]TDSheet!$A:$O,15,0)</f>
        <v>0</v>
      </c>
      <c r="N21" s="13">
        <f>VLOOKUP(A:A,[1]TDSheet!$A:$P,16,0)</f>
        <v>0</v>
      </c>
      <c r="O21" s="13">
        <f>VLOOKUP(A:A,[1]TDSheet!$A:$W,23,0)</f>
        <v>0</v>
      </c>
      <c r="P21" s="13">
        <f>VLOOKUP(A:A,[3]TDSheet!$A:$C,3,0)</f>
        <v>0</v>
      </c>
      <c r="Q21" s="13"/>
      <c r="R21" s="15"/>
      <c r="S21" s="13"/>
      <c r="T21" s="15"/>
      <c r="U21" s="15"/>
      <c r="V21" s="13">
        <f t="shared" si="14"/>
        <v>56.2</v>
      </c>
      <c r="W21" s="15">
        <v>50</v>
      </c>
      <c r="X21" s="16">
        <f t="shared" si="15"/>
        <v>8.932384341637011</v>
      </c>
      <c r="Y21" s="13">
        <f t="shared" si="16"/>
        <v>6.2633451957295367</v>
      </c>
      <c r="Z21" s="13"/>
      <c r="AA21" s="13"/>
      <c r="AB21" s="13">
        <v>0</v>
      </c>
      <c r="AC21" s="13">
        <f>VLOOKUP(A:A,[1]TDSheet!$A:$AC,29,0)</f>
        <v>0</v>
      </c>
      <c r="AD21" s="13">
        <f>VLOOKUP(A:A,[1]TDSheet!$A:$AD,30,0)</f>
        <v>40</v>
      </c>
      <c r="AE21" s="13">
        <f>VLOOKUP(A:A,[1]TDSheet!$A:$AE,31,0)</f>
        <v>87.6</v>
      </c>
      <c r="AF21" s="13">
        <f>VLOOKUP(A:A,[5]TDSheet!$A:$D,4,0)</f>
        <v>45</v>
      </c>
      <c r="AG21" s="13" t="str">
        <f>VLOOKUP(A:A,[1]TDSheet!$A:$AG,33,0)</f>
        <v>продсент</v>
      </c>
      <c r="AH21" s="13">
        <f t="shared" si="17"/>
        <v>0</v>
      </c>
      <c r="AI21" s="13">
        <f t="shared" si="18"/>
        <v>0</v>
      </c>
      <c r="AJ21" s="13">
        <f t="shared" si="19"/>
        <v>0</v>
      </c>
      <c r="AK21" s="13">
        <f t="shared" si="20"/>
        <v>0</v>
      </c>
      <c r="AL21" s="13">
        <f t="shared" si="21"/>
        <v>22.5</v>
      </c>
      <c r="AM21" s="13"/>
      <c r="AN21" s="13"/>
    </row>
    <row r="22" spans="1:40" s="1" customFormat="1" ht="11.1" customHeight="1" outlineLevel="1" x14ac:dyDescent="0.2">
      <c r="A22" s="7" t="s">
        <v>26</v>
      </c>
      <c r="B22" s="7" t="s">
        <v>16</v>
      </c>
      <c r="C22" s="8">
        <v>95</v>
      </c>
      <c r="D22" s="8">
        <v>1496</v>
      </c>
      <c r="E22" s="18">
        <v>622</v>
      </c>
      <c r="F22" s="8">
        <v>435</v>
      </c>
      <c r="G22" s="1">
        <f>VLOOKUP(A:A,[1]TDSheet!$A:$G,7,0)</f>
        <v>0</v>
      </c>
      <c r="H22" s="1">
        <f>VLOOKUP(A:A,[1]TDSheet!$A:$H,8,0)</f>
        <v>0.5</v>
      </c>
      <c r="I22" s="1" t="e">
        <f>VLOOKUP(A:A,[1]TDSheet!$A:$I,9,0)</f>
        <v>#N/A</v>
      </c>
      <c r="J22" s="13">
        <f>VLOOKUP(A:A,[2]TDSheet!$A:$F,6,0)</f>
        <v>388</v>
      </c>
      <c r="K22" s="13">
        <f t="shared" si="13"/>
        <v>234</v>
      </c>
      <c r="L22" s="13">
        <f>VLOOKUP(A:A,[1]TDSheet!$A:$N,14,0)</f>
        <v>100</v>
      </c>
      <c r="M22" s="13">
        <f>VLOOKUP(A:A,[1]TDSheet!$A:$O,15,0)</f>
        <v>0</v>
      </c>
      <c r="N22" s="13">
        <f>VLOOKUP(A:A,[1]TDSheet!$A:$P,16,0)</f>
        <v>100</v>
      </c>
      <c r="O22" s="13">
        <f>VLOOKUP(A:A,[1]TDSheet!$A:$W,23,0)</f>
        <v>250</v>
      </c>
      <c r="P22" s="13">
        <f>VLOOKUP(A:A,[3]TDSheet!$A:$C,3,0)</f>
        <v>48</v>
      </c>
      <c r="Q22" s="13"/>
      <c r="R22" s="15"/>
      <c r="S22" s="13"/>
      <c r="T22" s="15"/>
      <c r="U22" s="15">
        <v>100</v>
      </c>
      <c r="V22" s="13">
        <f t="shared" si="14"/>
        <v>120.4</v>
      </c>
      <c r="W22" s="15">
        <v>100</v>
      </c>
      <c r="X22" s="16">
        <f t="shared" si="15"/>
        <v>9.0116279069767433</v>
      </c>
      <c r="Y22" s="13">
        <f t="shared" si="16"/>
        <v>3.6129568106312289</v>
      </c>
      <c r="Z22" s="13"/>
      <c r="AA22" s="13"/>
      <c r="AB22" s="13">
        <f>VLOOKUP(A:A,[4]TDSheet!$A:$D,4,0)</f>
        <v>20</v>
      </c>
      <c r="AC22" s="13">
        <f>VLOOKUP(A:A,[1]TDSheet!$A:$AC,29,0)</f>
        <v>0</v>
      </c>
      <c r="AD22" s="13">
        <f>VLOOKUP(A:A,[1]TDSheet!$A:$AD,30,0)</f>
        <v>69.2</v>
      </c>
      <c r="AE22" s="13">
        <f>VLOOKUP(A:A,[1]TDSheet!$A:$AE,31,0)</f>
        <v>114.6</v>
      </c>
      <c r="AF22" s="13">
        <f>VLOOKUP(A:A,[5]TDSheet!$A:$D,4,0)</f>
        <v>44</v>
      </c>
      <c r="AG22" s="13" t="e">
        <f>VLOOKUP(A:A,[1]TDSheet!$A:$AG,33,0)</f>
        <v>#N/A</v>
      </c>
      <c r="AH22" s="13">
        <f t="shared" si="17"/>
        <v>0</v>
      </c>
      <c r="AI22" s="13">
        <f t="shared" si="18"/>
        <v>48</v>
      </c>
      <c r="AJ22" s="13">
        <f t="shared" si="19"/>
        <v>24</v>
      </c>
      <c r="AK22" s="13">
        <f t="shared" si="20"/>
        <v>50</v>
      </c>
      <c r="AL22" s="13">
        <f t="shared" si="21"/>
        <v>50</v>
      </c>
      <c r="AM22" s="13"/>
      <c r="AN22" s="13"/>
    </row>
    <row r="23" spans="1:40" s="1" customFormat="1" ht="11.1" customHeight="1" outlineLevel="1" x14ac:dyDescent="0.2">
      <c r="A23" s="7" t="s">
        <v>27</v>
      </c>
      <c r="B23" s="7" t="s">
        <v>16</v>
      </c>
      <c r="C23" s="8">
        <v>15</v>
      </c>
      <c r="D23" s="8">
        <v>226</v>
      </c>
      <c r="E23" s="8">
        <v>159</v>
      </c>
      <c r="F23" s="8">
        <v>45</v>
      </c>
      <c r="G23" s="1">
        <f>VLOOKUP(A:A,[1]TDSheet!$A:$G,7,0)</f>
        <v>0</v>
      </c>
      <c r="H23" s="1">
        <f>VLOOKUP(A:A,[1]TDSheet!$A:$H,8,0)</f>
        <v>0.3</v>
      </c>
      <c r="I23" s="1" t="e">
        <f>VLOOKUP(A:A,[1]TDSheet!$A:$I,9,0)</f>
        <v>#N/A</v>
      </c>
      <c r="J23" s="13">
        <f>VLOOKUP(A:A,[2]TDSheet!$A:$F,6,0)</f>
        <v>461</v>
      </c>
      <c r="K23" s="13">
        <f t="shared" si="13"/>
        <v>-302</v>
      </c>
      <c r="L23" s="13">
        <f>VLOOKUP(A:A,[1]TDSheet!$A:$N,14,0)</f>
        <v>50</v>
      </c>
      <c r="M23" s="13">
        <f>VLOOKUP(A:A,[1]TDSheet!$A:$O,15,0)</f>
        <v>0</v>
      </c>
      <c r="N23" s="13">
        <f>VLOOKUP(A:A,[1]TDSheet!$A:$P,16,0)</f>
        <v>0</v>
      </c>
      <c r="O23" s="13">
        <f>VLOOKUP(A:A,[1]TDSheet!$A:$W,23,0)</f>
        <v>20</v>
      </c>
      <c r="P23" s="13">
        <f>VLOOKUP(A:A,[3]TDSheet!$A:$C,3,0)</f>
        <v>34.4</v>
      </c>
      <c r="Q23" s="13"/>
      <c r="R23" s="15">
        <v>50</v>
      </c>
      <c r="S23" s="13"/>
      <c r="T23" s="15"/>
      <c r="U23" s="15">
        <v>50</v>
      </c>
      <c r="V23" s="13">
        <f t="shared" si="14"/>
        <v>25.8</v>
      </c>
      <c r="W23" s="15">
        <v>50</v>
      </c>
      <c r="X23" s="16">
        <f t="shared" si="15"/>
        <v>10.271317829457365</v>
      </c>
      <c r="Y23" s="13">
        <f t="shared" si="16"/>
        <v>1.7441860465116279</v>
      </c>
      <c r="Z23" s="13"/>
      <c r="AA23" s="13"/>
      <c r="AB23" s="13">
        <f>VLOOKUP(A:A,[4]TDSheet!$A:$D,4,0)</f>
        <v>30</v>
      </c>
      <c r="AC23" s="13">
        <f>VLOOKUP(A:A,[1]TDSheet!$A:$AC,29,0)</f>
        <v>0</v>
      </c>
      <c r="AD23" s="13">
        <f>VLOOKUP(A:A,[1]TDSheet!$A:$AD,30,0)</f>
        <v>50.8</v>
      </c>
      <c r="AE23" s="13">
        <f>VLOOKUP(A:A,[1]TDSheet!$A:$AE,31,0)</f>
        <v>48.8</v>
      </c>
      <c r="AF23" s="13">
        <f>VLOOKUP(A:A,[5]TDSheet!$A:$D,4,0)</f>
        <v>47</v>
      </c>
      <c r="AG23" s="13">
        <f>VLOOKUP(A:A,[1]TDSheet!$A:$AG,33,0)</f>
        <v>0</v>
      </c>
      <c r="AH23" s="13">
        <f t="shared" si="17"/>
        <v>15</v>
      </c>
      <c r="AI23" s="13">
        <f t="shared" si="18"/>
        <v>34.4</v>
      </c>
      <c r="AJ23" s="13">
        <f t="shared" si="19"/>
        <v>10.319999999999999</v>
      </c>
      <c r="AK23" s="13">
        <f t="shared" si="20"/>
        <v>15</v>
      </c>
      <c r="AL23" s="13">
        <f t="shared" si="21"/>
        <v>15</v>
      </c>
      <c r="AM23" s="13"/>
      <c r="AN23" s="13"/>
    </row>
    <row r="24" spans="1:40" s="1" customFormat="1" ht="11.1" customHeight="1" outlineLevel="1" x14ac:dyDescent="0.2">
      <c r="A24" s="7" t="s">
        <v>28</v>
      </c>
      <c r="B24" s="7" t="s">
        <v>16</v>
      </c>
      <c r="C24" s="8">
        <v>34</v>
      </c>
      <c r="D24" s="8">
        <v>1</v>
      </c>
      <c r="E24" s="8">
        <v>4</v>
      </c>
      <c r="F24" s="8">
        <v>31</v>
      </c>
      <c r="G24" s="1">
        <f>VLOOKUP(A:A,[1]TDSheet!$A:$G,7,0)</f>
        <v>0</v>
      </c>
      <c r="H24" s="1">
        <f>VLOOKUP(A:A,[1]TDSheet!$A:$H,8,0)</f>
        <v>0</v>
      </c>
      <c r="I24" s="1" t="e">
        <f>VLOOKUP(A:A,[1]TDSheet!$A:$I,9,0)</f>
        <v>#N/A</v>
      </c>
      <c r="J24" s="13">
        <f>VLOOKUP(A:A,[2]TDSheet!$A:$F,6,0)</f>
        <v>264</v>
      </c>
      <c r="K24" s="13">
        <f t="shared" si="13"/>
        <v>-260</v>
      </c>
      <c r="L24" s="13">
        <f>VLOOKUP(A:A,[1]TDSheet!$A:$N,14,0)</f>
        <v>0</v>
      </c>
      <c r="M24" s="13">
        <f>VLOOKUP(A:A,[1]TDSheet!$A:$O,15,0)</f>
        <v>0</v>
      </c>
      <c r="N24" s="13">
        <f>VLOOKUP(A:A,[1]TDSheet!$A:$P,16,0)</f>
        <v>0</v>
      </c>
      <c r="O24" s="13">
        <f>VLOOKUP(A:A,[1]TDSheet!$A:$W,23,0)</f>
        <v>0</v>
      </c>
      <c r="P24" s="13">
        <f>VLOOKUP(A:A,[3]TDSheet!$A:$C,3,0)</f>
        <v>52</v>
      </c>
      <c r="Q24" s="13"/>
      <c r="R24" s="15"/>
      <c r="S24" s="13"/>
      <c r="T24" s="15"/>
      <c r="U24" s="15"/>
      <c r="V24" s="13">
        <f t="shared" si="14"/>
        <v>0.8</v>
      </c>
      <c r="W24" s="15"/>
      <c r="X24" s="16">
        <f t="shared" si="15"/>
        <v>38.75</v>
      </c>
      <c r="Y24" s="13">
        <f t="shared" si="16"/>
        <v>38.75</v>
      </c>
      <c r="Z24" s="13"/>
      <c r="AA24" s="13"/>
      <c r="AB24" s="13">
        <v>0</v>
      </c>
      <c r="AC24" s="13">
        <f>VLOOKUP(A:A,[1]TDSheet!$A:$AC,29,0)</f>
        <v>0</v>
      </c>
      <c r="AD24" s="13">
        <f>VLOOKUP(A:A,[1]TDSheet!$A:$AD,30,0)</f>
        <v>44</v>
      </c>
      <c r="AE24" s="13">
        <f>VLOOKUP(A:A,[1]TDSheet!$A:$AE,31,0)</f>
        <v>38.4</v>
      </c>
      <c r="AF24" s="13">
        <v>0</v>
      </c>
      <c r="AG24" s="13" t="str">
        <f>VLOOKUP(A:A,[1]TDSheet!$A:$AG,33,0)</f>
        <v>выв зав</v>
      </c>
      <c r="AH24" s="13">
        <f t="shared" si="17"/>
        <v>0</v>
      </c>
      <c r="AI24" s="13">
        <f t="shared" si="18"/>
        <v>52</v>
      </c>
      <c r="AJ24" s="13">
        <f t="shared" si="19"/>
        <v>0</v>
      </c>
      <c r="AK24" s="13">
        <f t="shared" si="20"/>
        <v>0</v>
      </c>
      <c r="AL24" s="13">
        <f t="shared" si="21"/>
        <v>0</v>
      </c>
      <c r="AM24" s="13"/>
      <c r="AN24" s="13"/>
    </row>
    <row r="25" spans="1:40" s="1" customFormat="1" ht="11.1" customHeight="1" outlineLevel="1" x14ac:dyDescent="0.2">
      <c r="A25" s="7" t="s">
        <v>29</v>
      </c>
      <c r="B25" s="7" t="s">
        <v>16</v>
      </c>
      <c r="C25" s="8">
        <v>35</v>
      </c>
      <c r="D25" s="8">
        <v>123</v>
      </c>
      <c r="E25" s="8">
        <v>106</v>
      </c>
      <c r="F25" s="8">
        <v>51</v>
      </c>
      <c r="G25" s="1">
        <f>VLOOKUP(A:A,[1]TDSheet!$A:$G,7,0)</f>
        <v>0</v>
      </c>
      <c r="H25" s="1">
        <f>VLOOKUP(A:A,[1]TDSheet!$A:$H,8,0)</f>
        <v>0.5</v>
      </c>
      <c r="I25" s="1" t="e">
        <f>VLOOKUP(A:A,[1]TDSheet!$A:$I,9,0)</f>
        <v>#N/A</v>
      </c>
      <c r="J25" s="13">
        <f>VLOOKUP(A:A,[2]TDSheet!$A:$F,6,0)</f>
        <v>162</v>
      </c>
      <c r="K25" s="13">
        <f t="shared" si="13"/>
        <v>-56</v>
      </c>
      <c r="L25" s="13">
        <f>VLOOKUP(A:A,[1]TDSheet!$A:$N,14,0)</f>
        <v>0</v>
      </c>
      <c r="M25" s="13">
        <f>VLOOKUP(A:A,[1]TDSheet!$A:$O,15,0)</f>
        <v>0</v>
      </c>
      <c r="N25" s="13">
        <f>VLOOKUP(A:A,[1]TDSheet!$A:$P,16,0)</f>
        <v>20</v>
      </c>
      <c r="O25" s="13">
        <f>VLOOKUP(A:A,[1]TDSheet!$A:$W,23,0)</f>
        <v>50</v>
      </c>
      <c r="P25" s="13">
        <f>VLOOKUP(A:A,[3]TDSheet!$A:$C,3,0)</f>
        <v>8</v>
      </c>
      <c r="Q25" s="13"/>
      <c r="R25" s="15"/>
      <c r="S25" s="13"/>
      <c r="T25" s="15"/>
      <c r="U25" s="15">
        <v>30</v>
      </c>
      <c r="V25" s="13">
        <f t="shared" si="14"/>
        <v>17.2</v>
      </c>
      <c r="W25" s="15"/>
      <c r="X25" s="16">
        <f t="shared" si="15"/>
        <v>8.779069767441861</v>
      </c>
      <c r="Y25" s="13">
        <f t="shared" si="16"/>
        <v>2.9651162790697674</v>
      </c>
      <c r="Z25" s="13"/>
      <c r="AA25" s="13"/>
      <c r="AB25" s="13">
        <f>VLOOKUP(A:A,[4]TDSheet!$A:$D,4,0)</f>
        <v>20</v>
      </c>
      <c r="AC25" s="13">
        <f>VLOOKUP(A:A,[1]TDSheet!$A:$AC,29,0)</f>
        <v>0</v>
      </c>
      <c r="AD25" s="13">
        <f>VLOOKUP(A:A,[1]TDSheet!$A:$AD,30,0)</f>
        <v>15.8</v>
      </c>
      <c r="AE25" s="13">
        <f>VLOOKUP(A:A,[1]TDSheet!$A:$AE,31,0)</f>
        <v>14.4</v>
      </c>
      <c r="AF25" s="13">
        <f>VLOOKUP(A:A,[5]TDSheet!$A:$D,4,0)</f>
        <v>15</v>
      </c>
      <c r="AG25" s="13">
        <f>VLOOKUP(A:A,[1]TDSheet!$A:$AG,33,0)</f>
        <v>0</v>
      </c>
      <c r="AH25" s="13">
        <f t="shared" si="17"/>
        <v>0</v>
      </c>
      <c r="AI25" s="13">
        <f t="shared" si="18"/>
        <v>8</v>
      </c>
      <c r="AJ25" s="13">
        <f t="shared" si="19"/>
        <v>4</v>
      </c>
      <c r="AK25" s="13">
        <f t="shared" si="20"/>
        <v>15</v>
      </c>
      <c r="AL25" s="13">
        <f t="shared" si="21"/>
        <v>0</v>
      </c>
      <c r="AM25" s="13"/>
      <c r="AN25" s="13"/>
    </row>
    <row r="26" spans="1:40" s="1" customFormat="1" ht="11.1" customHeight="1" outlineLevel="1" x14ac:dyDescent="0.2">
      <c r="A26" s="7" t="s">
        <v>30</v>
      </c>
      <c r="B26" s="7" t="s">
        <v>16</v>
      </c>
      <c r="C26" s="8">
        <v>3</v>
      </c>
      <c r="D26" s="8">
        <v>91</v>
      </c>
      <c r="E26" s="8">
        <v>52</v>
      </c>
      <c r="F26" s="8">
        <v>27</v>
      </c>
      <c r="G26" s="1">
        <f>VLOOKUP(A:A,[1]TDSheet!$A:$G,7,0)</f>
        <v>0</v>
      </c>
      <c r="H26" s="1">
        <f>VLOOKUP(A:A,[1]TDSheet!$A:$H,8,0)</f>
        <v>0.35</v>
      </c>
      <c r="I26" s="1" t="e">
        <f>VLOOKUP(A:A,[1]TDSheet!$A:$I,9,0)</f>
        <v>#N/A</v>
      </c>
      <c r="J26" s="13">
        <f>VLOOKUP(A:A,[2]TDSheet!$A:$F,6,0)</f>
        <v>122</v>
      </c>
      <c r="K26" s="13">
        <f t="shared" si="13"/>
        <v>-70</v>
      </c>
      <c r="L26" s="13">
        <f>VLOOKUP(A:A,[1]TDSheet!$A:$N,14,0)</f>
        <v>20</v>
      </c>
      <c r="M26" s="13">
        <f>VLOOKUP(A:A,[1]TDSheet!$A:$O,15,0)</f>
        <v>0</v>
      </c>
      <c r="N26" s="13">
        <f>VLOOKUP(A:A,[1]TDSheet!$A:$P,16,0)</f>
        <v>0</v>
      </c>
      <c r="O26" s="13">
        <f>VLOOKUP(A:A,[1]TDSheet!$A:$W,23,0)</f>
        <v>0</v>
      </c>
      <c r="P26" s="13">
        <f>VLOOKUP(A:A,[3]TDSheet!$A:$C,3,0)</f>
        <v>0</v>
      </c>
      <c r="Q26" s="13"/>
      <c r="R26" s="15">
        <v>30</v>
      </c>
      <c r="S26" s="13"/>
      <c r="T26" s="15"/>
      <c r="U26" s="15"/>
      <c r="V26" s="13">
        <f t="shared" si="14"/>
        <v>10.4</v>
      </c>
      <c r="W26" s="15">
        <v>20</v>
      </c>
      <c r="X26" s="16">
        <f t="shared" si="15"/>
        <v>9.3269230769230766</v>
      </c>
      <c r="Y26" s="13">
        <f t="shared" si="16"/>
        <v>2.5961538461538463</v>
      </c>
      <c r="Z26" s="13"/>
      <c r="AA26" s="13"/>
      <c r="AB26" s="13">
        <v>0</v>
      </c>
      <c r="AC26" s="13">
        <f>VLOOKUP(A:A,[1]TDSheet!$A:$AC,29,0)</f>
        <v>0</v>
      </c>
      <c r="AD26" s="13">
        <f>VLOOKUP(A:A,[1]TDSheet!$A:$AD,30,0)</f>
        <v>9.6</v>
      </c>
      <c r="AE26" s="13">
        <f>VLOOKUP(A:A,[1]TDSheet!$A:$AE,31,0)</f>
        <v>12</v>
      </c>
      <c r="AF26" s="13">
        <f>VLOOKUP(A:A,[5]TDSheet!$A:$D,4,0)</f>
        <v>13</v>
      </c>
      <c r="AG26" s="13" t="e">
        <f>VLOOKUP(A:A,[1]TDSheet!$A:$AG,33,0)</f>
        <v>#N/A</v>
      </c>
      <c r="AH26" s="13">
        <f t="shared" si="17"/>
        <v>10.5</v>
      </c>
      <c r="AI26" s="13">
        <f t="shared" si="18"/>
        <v>0</v>
      </c>
      <c r="AJ26" s="13">
        <f t="shared" si="19"/>
        <v>0</v>
      </c>
      <c r="AK26" s="13">
        <f t="shared" si="20"/>
        <v>0</v>
      </c>
      <c r="AL26" s="13">
        <f t="shared" si="21"/>
        <v>7</v>
      </c>
      <c r="AM26" s="13"/>
      <c r="AN26" s="13"/>
    </row>
    <row r="27" spans="1:40" s="1" customFormat="1" ht="11.1" customHeight="1" outlineLevel="1" x14ac:dyDescent="0.2">
      <c r="A27" s="7" t="s">
        <v>31</v>
      </c>
      <c r="B27" s="7" t="s">
        <v>16</v>
      </c>
      <c r="C27" s="8">
        <v>21</v>
      </c>
      <c r="D27" s="8">
        <v>3108</v>
      </c>
      <c r="E27" s="8">
        <v>1519</v>
      </c>
      <c r="F27" s="8">
        <v>437</v>
      </c>
      <c r="G27" s="1">
        <f>VLOOKUP(A:A,[1]TDSheet!$A:$G,7,0)</f>
        <v>0</v>
      </c>
      <c r="H27" s="1">
        <f>VLOOKUP(A:A,[1]TDSheet!$A:$H,8,0)</f>
        <v>0.17</v>
      </c>
      <c r="I27" s="1" t="e">
        <f>VLOOKUP(A:A,[1]TDSheet!$A:$I,9,0)</f>
        <v>#N/A</v>
      </c>
      <c r="J27" s="13">
        <f>VLOOKUP(A:A,[2]TDSheet!$A:$F,6,0)</f>
        <v>1540</v>
      </c>
      <c r="K27" s="13">
        <f t="shared" si="13"/>
        <v>-21</v>
      </c>
      <c r="L27" s="13">
        <f>VLOOKUP(A:A,[1]TDSheet!$A:$N,14,0)</f>
        <v>300</v>
      </c>
      <c r="M27" s="13">
        <f>VLOOKUP(A:A,[1]TDSheet!$A:$O,15,0)</f>
        <v>0</v>
      </c>
      <c r="N27" s="13">
        <f>VLOOKUP(A:A,[1]TDSheet!$A:$P,16,0)</f>
        <v>500</v>
      </c>
      <c r="O27" s="13">
        <f>VLOOKUP(A:A,[1]TDSheet!$A:$W,23,0)</f>
        <v>600</v>
      </c>
      <c r="P27" s="13">
        <f>VLOOKUP(A:A,[3]TDSheet!$A:$C,3,0)</f>
        <v>232</v>
      </c>
      <c r="Q27" s="13"/>
      <c r="R27" s="15"/>
      <c r="S27" s="13"/>
      <c r="T27" s="15"/>
      <c r="U27" s="15">
        <v>300</v>
      </c>
      <c r="V27" s="13">
        <f t="shared" si="14"/>
        <v>255.8</v>
      </c>
      <c r="W27" s="15">
        <v>500</v>
      </c>
      <c r="X27" s="16">
        <f t="shared" si="15"/>
        <v>10.308835027365129</v>
      </c>
      <c r="Y27" s="13">
        <f t="shared" si="16"/>
        <v>1.7083659108678655</v>
      </c>
      <c r="Z27" s="13"/>
      <c r="AA27" s="13"/>
      <c r="AB27" s="13">
        <f>VLOOKUP(A:A,[4]TDSheet!$A:$D,4,0)</f>
        <v>240</v>
      </c>
      <c r="AC27" s="13">
        <f>VLOOKUP(A:A,[1]TDSheet!$A:$AC,29,0)</f>
        <v>0</v>
      </c>
      <c r="AD27" s="13">
        <f>VLOOKUP(A:A,[1]TDSheet!$A:$AD,30,0)</f>
        <v>281.60000000000002</v>
      </c>
      <c r="AE27" s="13">
        <f>VLOOKUP(A:A,[1]TDSheet!$A:$AE,31,0)</f>
        <v>250.2</v>
      </c>
      <c r="AF27" s="13">
        <f>VLOOKUP(A:A,[5]TDSheet!$A:$D,4,0)</f>
        <v>169</v>
      </c>
      <c r="AG27" s="13">
        <f>VLOOKUP(A:A,[1]TDSheet!$A:$AG,33,0)</f>
        <v>0</v>
      </c>
      <c r="AH27" s="13">
        <f t="shared" si="17"/>
        <v>0</v>
      </c>
      <c r="AI27" s="13">
        <f t="shared" si="18"/>
        <v>232</v>
      </c>
      <c r="AJ27" s="13">
        <f t="shared" si="19"/>
        <v>39.440000000000005</v>
      </c>
      <c r="AK27" s="13">
        <f t="shared" si="20"/>
        <v>51.000000000000007</v>
      </c>
      <c r="AL27" s="13">
        <f t="shared" si="21"/>
        <v>85</v>
      </c>
      <c r="AM27" s="13"/>
      <c r="AN27" s="13"/>
    </row>
    <row r="28" spans="1:40" s="1" customFormat="1" ht="11.1" customHeight="1" outlineLevel="1" x14ac:dyDescent="0.2">
      <c r="A28" s="7" t="s">
        <v>32</v>
      </c>
      <c r="B28" s="7" t="s">
        <v>16</v>
      </c>
      <c r="C28" s="8">
        <v>-1</v>
      </c>
      <c r="D28" s="8">
        <v>2371</v>
      </c>
      <c r="E28" s="8">
        <v>1676</v>
      </c>
      <c r="F28" s="8">
        <v>437</v>
      </c>
      <c r="G28" s="1" t="str">
        <f>VLOOKUP(A:A,[1]TDSheet!$A:$G,7,0)</f>
        <v>н</v>
      </c>
      <c r="H28" s="1">
        <f>VLOOKUP(A:A,[1]TDSheet!$A:$H,8,0)</f>
        <v>0.28000000000000003</v>
      </c>
      <c r="I28" s="1" t="e">
        <f>VLOOKUP(A:A,[1]TDSheet!$A:$I,9,0)</f>
        <v>#N/A</v>
      </c>
      <c r="J28" s="13">
        <f>VLOOKUP(A:A,[2]TDSheet!$A:$F,6,0)</f>
        <v>4114</v>
      </c>
      <c r="K28" s="13">
        <f t="shared" si="13"/>
        <v>-2438</v>
      </c>
      <c r="L28" s="13">
        <f>VLOOKUP(A:A,[1]TDSheet!$A:$N,14,0)</f>
        <v>600</v>
      </c>
      <c r="M28" s="13">
        <f>VLOOKUP(A:A,[1]TDSheet!$A:$O,15,0)</f>
        <v>0</v>
      </c>
      <c r="N28" s="13">
        <f>VLOOKUP(A:A,[1]TDSheet!$A:$P,16,0)</f>
        <v>1200</v>
      </c>
      <c r="O28" s="13">
        <f>VLOOKUP(A:A,[1]TDSheet!$A:$W,23,0)</f>
        <v>1500</v>
      </c>
      <c r="P28" s="13">
        <f>VLOOKUP(A:A,[3]TDSheet!$A:$C,3,0)</f>
        <v>500</v>
      </c>
      <c r="Q28" s="13"/>
      <c r="R28" s="15">
        <v>400</v>
      </c>
      <c r="S28" s="13"/>
      <c r="T28" s="15"/>
      <c r="U28" s="15">
        <v>1000</v>
      </c>
      <c r="V28" s="13">
        <f t="shared" si="14"/>
        <v>250</v>
      </c>
      <c r="W28" s="15">
        <v>800</v>
      </c>
      <c r="X28" s="16">
        <f t="shared" si="15"/>
        <v>23.748000000000001</v>
      </c>
      <c r="Y28" s="13">
        <f t="shared" si="16"/>
        <v>1.748</v>
      </c>
      <c r="Z28" s="13"/>
      <c r="AA28" s="13"/>
      <c r="AB28" s="13">
        <f>VLOOKUP(A:A,[4]TDSheet!$A:$D,4,0)</f>
        <v>426</v>
      </c>
      <c r="AC28" s="13">
        <f>VLOOKUP(A:A,[1]TDSheet!$A:$AC,29,0)</f>
        <v>0</v>
      </c>
      <c r="AD28" s="13">
        <f>VLOOKUP(A:A,[1]TDSheet!$A:$AD,30,0)</f>
        <v>720.6</v>
      </c>
      <c r="AE28" s="13">
        <f>VLOOKUP(A:A,[1]TDSheet!$A:$AE,31,0)</f>
        <v>274.60000000000002</v>
      </c>
      <c r="AF28" s="13">
        <f>VLOOKUP(A:A,[5]TDSheet!$A:$D,4,0)</f>
        <v>565</v>
      </c>
      <c r="AG28" s="13">
        <f>VLOOKUP(A:A,[1]TDSheet!$A:$AG,33,0)</f>
        <v>1000</v>
      </c>
      <c r="AH28" s="13">
        <f t="shared" si="17"/>
        <v>112.00000000000001</v>
      </c>
      <c r="AI28" s="13">
        <f t="shared" si="18"/>
        <v>500</v>
      </c>
      <c r="AJ28" s="13">
        <f t="shared" si="19"/>
        <v>140</v>
      </c>
      <c r="AK28" s="13">
        <f t="shared" si="20"/>
        <v>280</v>
      </c>
      <c r="AL28" s="13">
        <f t="shared" si="21"/>
        <v>224.00000000000003</v>
      </c>
      <c r="AM28" s="13"/>
      <c r="AN28" s="13"/>
    </row>
    <row r="29" spans="1:40" s="1" customFormat="1" ht="11.1" customHeight="1" outlineLevel="1" x14ac:dyDescent="0.2">
      <c r="A29" s="7" t="s">
        <v>33</v>
      </c>
      <c r="B29" s="7" t="s">
        <v>16</v>
      </c>
      <c r="C29" s="8">
        <v>127</v>
      </c>
      <c r="D29" s="8">
        <v>359</v>
      </c>
      <c r="E29" s="8">
        <v>290</v>
      </c>
      <c r="F29" s="8">
        <v>134</v>
      </c>
      <c r="G29" s="1">
        <f>VLOOKUP(A:A,[1]TDSheet!$A:$G,7,0)</f>
        <v>0</v>
      </c>
      <c r="H29" s="1">
        <f>VLOOKUP(A:A,[1]TDSheet!$A:$H,8,0)</f>
        <v>0.38</v>
      </c>
      <c r="I29" s="1" t="e">
        <f>VLOOKUP(A:A,[1]TDSheet!$A:$I,9,0)</f>
        <v>#N/A</v>
      </c>
      <c r="J29" s="13">
        <f>VLOOKUP(A:A,[2]TDSheet!$A:$F,6,0)</f>
        <v>390</v>
      </c>
      <c r="K29" s="13">
        <f t="shared" si="13"/>
        <v>-100</v>
      </c>
      <c r="L29" s="13">
        <f>VLOOKUP(A:A,[1]TDSheet!$A:$N,14,0)</f>
        <v>100</v>
      </c>
      <c r="M29" s="13">
        <f>VLOOKUP(A:A,[1]TDSheet!$A:$O,15,0)</f>
        <v>0</v>
      </c>
      <c r="N29" s="13">
        <f>VLOOKUP(A:A,[1]TDSheet!$A:$P,16,0)</f>
        <v>40</v>
      </c>
      <c r="O29" s="13">
        <f>VLOOKUP(A:A,[1]TDSheet!$A:$W,23,0)</f>
        <v>150</v>
      </c>
      <c r="P29" s="13">
        <f>VLOOKUP(A:A,[3]TDSheet!$A:$C,3,0)</f>
        <v>19.2</v>
      </c>
      <c r="Q29" s="13"/>
      <c r="R29" s="15"/>
      <c r="S29" s="13"/>
      <c r="T29" s="15"/>
      <c r="U29" s="15"/>
      <c r="V29" s="13">
        <f t="shared" si="14"/>
        <v>54.4</v>
      </c>
      <c r="W29" s="15">
        <v>50</v>
      </c>
      <c r="X29" s="16">
        <f t="shared" si="15"/>
        <v>8.7132352941176467</v>
      </c>
      <c r="Y29" s="13">
        <f t="shared" si="16"/>
        <v>2.4632352941176472</v>
      </c>
      <c r="Z29" s="13"/>
      <c r="AA29" s="13"/>
      <c r="AB29" s="13">
        <f>VLOOKUP(A:A,[4]TDSheet!$A:$D,4,0)</f>
        <v>18</v>
      </c>
      <c r="AC29" s="13">
        <f>VLOOKUP(A:A,[1]TDSheet!$A:$AC,29,0)</f>
        <v>0</v>
      </c>
      <c r="AD29" s="13">
        <f>VLOOKUP(A:A,[1]TDSheet!$A:$AD,30,0)</f>
        <v>68.8</v>
      </c>
      <c r="AE29" s="13">
        <f>VLOOKUP(A:A,[1]TDSheet!$A:$AE,31,0)</f>
        <v>61.2</v>
      </c>
      <c r="AF29" s="13">
        <f>VLOOKUP(A:A,[5]TDSheet!$A:$D,4,0)</f>
        <v>40</v>
      </c>
      <c r="AG29" s="13" t="e">
        <f>VLOOKUP(A:A,[1]TDSheet!$A:$AG,33,0)</f>
        <v>#N/A</v>
      </c>
      <c r="AH29" s="13">
        <f t="shared" si="17"/>
        <v>0</v>
      </c>
      <c r="AI29" s="13">
        <f t="shared" si="18"/>
        <v>19.2</v>
      </c>
      <c r="AJ29" s="13">
        <f t="shared" si="19"/>
        <v>7.2959999999999994</v>
      </c>
      <c r="AK29" s="13">
        <f t="shared" si="20"/>
        <v>0</v>
      </c>
      <c r="AL29" s="13">
        <f t="shared" si="21"/>
        <v>19</v>
      </c>
      <c r="AM29" s="13"/>
      <c r="AN29" s="13"/>
    </row>
    <row r="30" spans="1:40" s="1" customFormat="1" ht="11.1" customHeight="1" outlineLevel="1" x14ac:dyDescent="0.2">
      <c r="A30" s="7" t="s">
        <v>34</v>
      </c>
      <c r="B30" s="7" t="s">
        <v>16</v>
      </c>
      <c r="C30" s="8">
        <v>572</v>
      </c>
      <c r="D30" s="8">
        <v>8802</v>
      </c>
      <c r="E30" s="8">
        <v>5916</v>
      </c>
      <c r="F30" s="8">
        <v>1951</v>
      </c>
      <c r="G30" s="1" t="str">
        <f>VLOOKUP(A:A,[1]TDSheet!$A:$G,7,0)</f>
        <v>н</v>
      </c>
      <c r="H30" s="1">
        <f>VLOOKUP(A:A,[1]TDSheet!$A:$H,8,0)</f>
        <v>0.42</v>
      </c>
      <c r="I30" s="1" t="e">
        <f>VLOOKUP(A:A,[1]TDSheet!$A:$I,9,0)</f>
        <v>#N/A</v>
      </c>
      <c r="J30" s="13">
        <f>VLOOKUP(A:A,[2]TDSheet!$A:$F,6,0)</f>
        <v>6014</v>
      </c>
      <c r="K30" s="13">
        <f t="shared" si="13"/>
        <v>-98</v>
      </c>
      <c r="L30" s="13">
        <f>VLOOKUP(A:A,[1]TDSheet!$A:$N,14,0)</f>
        <v>1000</v>
      </c>
      <c r="M30" s="13">
        <f>VLOOKUP(A:A,[1]TDSheet!$A:$O,15,0)</f>
        <v>0</v>
      </c>
      <c r="N30" s="13">
        <f>VLOOKUP(A:A,[1]TDSheet!$A:$P,16,0)</f>
        <v>500</v>
      </c>
      <c r="O30" s="13">
        <f>VLOOKUP(A:A,[1]TDSheet!$A:$W,23,0)</f>
        <v>1700</v>
      </c>
      <c r="P30" s="13">
        <f>VLOOKUP(A:A,[3]TDSheet!$A:$C,3,0)</f>
        <v>712</v>
      </c>
      <c r="Q30" s="13"/>
      <c r="R30" s="15"/>
      <c r="S30" s="13"/>
      <c r="T30" s="15"/>
      <c r="U30" s="15">
        <v>1000</v>
      </c>
      <c r="V30" s="13">
        <f t="shared" si="14"/>
        <v>774</v>
      </c>
      <c r="W30" s="15">
        <v>700</v>
      </c>
      <c r="X30" s="16">
        <f t="shared" si="15"/>
        <v>8.851421188630491</v>
      </c>
      <c r="Y30" s="13">
        <f t="shared" si="16"/>
        <v>2.5206718346253232</v>
      </c>
      <c r="Z30" s="13"/>
      <c r="AA30" s="13"/>
      <c r="AB30" s="13">
        <f>VLOOKUP(A:A,[4]TDSheet!$A:$D,4,0)</f>
        <v>1152</v>
      </c>
      <c r="AC30" s="13">
        <f>VLOOKUP(A:A,[1]TDSheet!$A:$AC,29,0)</f>
        <v>894</v>
      </c>
      <c r="AD30" s="13">
        <f>VLOOKUP(A:A,[1]TDSheet!$A:$AD,30,0)</f>
        <v>522.20000000000005</v>
      </c>
      <c r="AE30" s="13">
        <f>VLOOKUP(A:A,[1]TDSheet!$A:$AE,31,0)</f>
        <v>585</v>
      </c>
      <c r="AF30" s="13">
        <f>VLOOKUP(A:A,[5]TDSheet!$A:$D,4,0)</f>
        <v>671</v>
      </c>
      <c r="AG30" s="13" t="str">
        <f>VLOOKUP(A:A,[1]TDSheet!$A:$AG,33,0)</f>
        <v>оконч</v>
      </c>
      <c r="AH30" s="13">
        <f t="shared" si="17"/>
        <v>0</v>
      </c>
      <c r="AI30" s="13">
        <f t="shared" si="18"/>
        <v>712</v>
      </c>
      <c r="AJ30" s="13">
        <f t="shared" si="19"/>
        <v>299.03999999999996</v>
      </c>
      <c r="AK30" s="13">
        <f t="shared" si="20"/>
        <v>420</v>
      </c>
      <c r="AL30" s="13">
        <f t="shared" si="21"/>
        <v>294</v>
      </c>
      <c r="AM30" s="13"/>
      <c r="AN30" s="13"/>
    </row>
    <row r="31" spans="1:40" s="1" customFormat="1" ht="11.1" customHeight="1" outlineLevel="1" x14ac:dyDescent="0.2">
      <c r="A31" s="7" t="s">
        <v>35</v>
      </c>
      <c r="B31" s="7" t="s">
        <v>16</v>
      </c>
      <c r="C31" s="8">
        <v>1365</v>
      </c>
      <c r="D31" s="8">
        <v>28653</v>
      </c>
      <c r="E31" s="18">
        <v>13752</v>
      </c>
      <c r="F31" s="8">
        <v>3348</v>
      </c>
      <c r="G31" s="1" t="str">
        <f>VLOOKUP(A:A,[1]TDSheet!$A:$G,7,0)</f>
        <v>н</v>
      </c>
      <c r="H31" s="1">
        <f>VLOOKUP(A:A,[1]TDSheet!$A:$H,8,0)</f>
        <v>0.42</v>
      </c>
      <c r="I31" s="1" t="e">
        <f>VLOOKUP(A:A,[1]TDSheet!$A:$I,9,0)</f>
        <v>#N/A</v>
      </c>
      <c r="J31" s="13">
        <f>VLOOKUP(A:A,[2]TDSheet!$A:$F,6,0)</f>
        <v>14186</v>
      </c>
      <c r="K31" s="13">
        <f t="shared" si="13"/>
        <v>-434</v>
      </c>
      <c r="L31" s="13">
        <f>VLOOKUP(A:A,[1]TDSheet!$A:$N,14,0)</f>
        <v>2000</v>
      </c>
      <c r="M31" s="13">
        <f>VLOOKUP(A:A,[1]TDSheet!$A:$O,15,0)</f>
        <v>3300</v>
      </c>
      <c r="N31" s="13">
        <f>VLOOKUP(A:A,[1]TDSheet!$A:$P,16,0)</f>
        <v>0</v>
      </c>
      <c r="O31" s="13">
        <f>VLOOKUP(A:A,[1]TDSheet!$A:$W,23,0)</f>
        <v>1500</v>
      </c>
      <c r="P31" s="13">
        <f>VLOOKUP(A:A,[3]TDSheet!$A:$C,3,0)</f>
        <v>1480</v>
      </c>
      <c r="Q31" s="13"/>
      <c r="R31" s="15"/>
      <c r="S31" s="13"/>
      <c r="T31" s="15"/>
      <c r="U31" s="15">
        <v>1500</v>
      </c>
      <c r="V31" s="13">
        <f t="shared" si="14"/>
        <v>1530</v>
      </c>
      <c r="W31" s="15">
        <v>1800</v>
      </c>
      <c r="X31" s="16">
        <f t="shared" si="15"/>
        <v>8.7895424836601315</v>
      </c>
      <c r="Y31" s="13">
        <f t="shared" si="16"/>
        <v>2.1882352941176473</v>
      </c>
      <c r="Z31" s="13"/>
      <c r="AA31" s="13"/>
      <c r="AB31" s="13">
        <f>VLOOKUP(A:A,[4]TDSheet!$A:$D,4,0)</f>
        <v>2502</v>
      </c>
      <c r="AC31" s="13">
        <f>VLOOKUP(A:A,[1]TDSheet!$A:$AC,29,0)</f>
        <v>3600</v>
      </c>
      <c r="AD31" s="13">
        <f>VLOOKUP(A:A,[1]TDSheet!$A:$AD,30,0)</f>
        <v>1498.4</v>
      </c>
      <c r="AE31" s="13">
        <f>VLOOKUP(A:A,[1]TDSheet!$A:$AE,31,0)</f>
        <v>1819.4</v>
      </c>
      <c r="AF31" s="13">
        <f>VLOOKUP(A:A,[5]TDSheet!$A:$D,4,0)</f>
        <v>1497</v>
      </c>
      <c r="AG31" s="13" t="str">
        <f>VLOOKUP(A:A,[1]TDSheet!$A:$AG,33,0)</f>
        <v>аксент</v>
      </c>
      <c r="AH31" s="13">
        <f t="shared" si="17"/>
        <v>0</v>
      </c>
      <c r="AI31" s="13">
        <f t="shared" si="18"/>
        <v>1480</v>
      </c>
      <c r="AJ31" s="13">
        <f t="shared" si="19"/>
        <v>621.6</v>
      </c>
      <c r="AK31" s="13">
        <f t="shared" si="20"/>
        <v>630</v>
      </c>
      <c r="AL31" s="13">
        <f t="shared" si="21"/>
        <v>756</v>
      </c>
      <c r="AM31" s="13"/>
      <c r="AN31" s="13"/>
    </row>
    <row r="32" spans="1:40" s="1" customFormat="1" ht="21.95" customHeight="1" outlineLevel="1" x14ac:dyDescent="0.2">
      <c r="A32" s="7" t="s">
        <v>36</v>
      </c>
      <c r="B32" s="7" t="s">
        <v>16</v>
      </c>
      <c r="C32" s="8">
        <v>41</v>
      </c>
      <c r="D32" s="8">
        <v>2469</v>
      </c>
      <c r="E32" s="8">
        <v>2097</v>
      </c>
      <c r="F32" s="8">
        <v>160</v>
      </c>
      <c r="G32" s="1">
        <f>VLOOKUP(A:A,[1]TDSheet!$A:$G,7,0)</f>
        <v>0</v>
      </c>
      <c r="H32" s="1">
        <f>VLOOKUP(A:A,[1]TDSheet!$A:$H,8,0)</f>
        <v>0.35</v>
      </c>
      <c r="I32" s="1" t="e">
        <f>VLOOKUP(A:A,[1]TDSheet!$A:$I,9,0)</f>
        <v>#N/A</v>
      </c>
      <c r="J32" s="13">
        <f>VLOOKUP(A:A,[2]TDSheet!$A:$F,6,0)</f>
        <v>3110</v>
      </c>
      <c r="K32" s="13">
        <f t="shared" si="13"/>
        <v>-1013</v>
      </c>
      <c r="L32" s="13">
        <f>VLOOKUP(A:A,[1]TDSheet!$A:$N,14,0)</f>
        <v>250</v>
      </c>
      <c r="M32" s="13">
        <f>VLOOKUP(A:A,[1]TDSheet!$A:$O,15,0)</f>
        <v>0</v>
      </c>
      <c r="N32" s="13">
        <f>VLOOKUP(A:A,[1]TDSheet!$A:$P,16,0)</f>
        <v>800</v>
      </c>
      <c r="O32" s="13">
        <f>VLOOKUP(A:A,[1]TDSheet!$A:$W,23,0)</f>
        <v>500</v>
      </c>
      <c r="P32" s="13">
        <f>VLOOKUP(A:A,[3]TDSheet!$A:$C,3,0)</f>
        <v>84</v>
      </c>
      <c r="Q32" s="13"/>
      <c r="R32" s="15">
        <v>400</v>
      </c>
      <c r="S32" s="13"/>
      <c r="T32" s="15"/>
      <c r="U32" s="15">
        <v>800</v>
      </c>
      <c r="V32" s="13">
        <f t="shared" si="14"/>
        <v>399</v>
      </c>
      <c r="W32" s="15">
        <v>500</v>
      </c>
      <c r="X32" s="16">
        <f t="shared" si="15"/>
        <v>8.5463659147869677</v>
      </c>
      <c r="Y32" s="13">
        <f t="shared" si="16"/>
        <v>0.40100250626566414</v>
      </c>
      <c r="Z32" s="13"/>
      <c r="AA32" s="13"/>
      <c r="AB32" s="13">
        <f>VLOOKUP(A:A,[4]TDSheet!$A:$D,4,0)</f>
        <v>102</v>
      </c>
      <c r="AC32" s="13">
        <f>VLOOKUP(A:A,[1]TDSheet!$A:$AC,29,0)</f>
        <v>0</v>
      </c>
      <c r="AD32" s="13">
        <f>VLOOKUP(A:A,[1]TDSheet!$A:$AD,30,0)</f>
        <v>295.60000000000002</v>
      </c>
      <c r="AE32" s="13">
        <f>VLOOKUP(A:A,[1]TDSheet!$A:$AE,31,0)</f>
        <v>178.8</v>
      </c>
      <c r="AF32" s="13">
        <f>VLOOKUP(A:A,[5]TDSheet!$A:$D,4,0)</f>
        <v>595</v>
      </c>
      <c r="AG32" s="13" t="str">
        <f>VLOOKUP(A:A,[1]TDSheet!$A:$AG,33,0)</f>
        <v>продсент</v>
      </c>
      <c r="AH32" s="13">
        <f t="shared" si="17"/>
        <v>140</v>
      </c>
      <c r="AI32" s="13">
        <f t="shared" si="18"/>
        <v>84</v>
      </c>
      <c r="AJ32" s="13">
        <f t="shared" si="19"/>
        <v>29.4</v>
      </c>
      <c r="AK32" s="13">
        <f t="shared" si="20"/>
        <v>280</v>
      </c>
      <c r="AL32" s="13">
        <f t="shared" si="21"/>
        <v>175</v>
      </c>
      <c r="AM32" s="13"/>
      <c r="AN32" s="13"/>
    </row>
    <row r="33" spans="1:40" s="1" customFormat="1" ht="21.95" customHeight="1" outlineLevel="1" x14ac:dyDescent="0.2">
      <c r="A33" s="7" t="s">
        <v>37</v>
      </c>
      <c r="B33" s="7" t="s">
        <v>16</v>
      </c>
      <c r="C33" s="8">
        <v>47</v>
      </c>
      <c r="D33" s="8">
        <v>1397</v>
      </c>
      <c r="E33" s="8">
        <v>1248</v>
      </c>
      <c r="F33" s="8">
        <v>181</v>
      </c>
      <c r="G33" s="1">
        <f>VLOOKUP(A:A,[1]TDSheet!$A:$G,7,0)</f>
        <v>0</v>
      </c>
      <c r="H33" s="1">
        <f>VLOOKUP(A:A,[1]TDSheet!$A:$H,8,0)</f>
        <v>0.35</v>
      </c>
      <c r="I33" s="1" t="e">
        <f>VLOOKUP(A:A,[1]TDSheet!$A:$I,9,0)</f>
        <v>#N/A</v>
      </c>
      <c r="J33" s="13">
        <f>VLOOKUP(A:A,[2]TDSheet!$A:$F,6,0)</f>
        <v>1282</v>
      </c>
      <c r="K33" s="13">
        <f t="shared" si="13"/>
        <v>-34</v>
      </c>
      <c r="L33" s="13">
        <f>VLOOKUP(A:A,[1]TDSheet!$A:$N,14,0)</f>
        <v>50</v>
      </c>
      <c r="M33" s="13">
        <f>VLOOKUP(A:A,[1]TDSheet!$A:$O,15,0)</f>
        <v>0</v>
      </c>
      <c r="N33" s="13">
        <f>VLOOKUP(A:A,[1]TDSheet!$A:$P,16,0)</f>
        <v>50</v>
      </c>
      <c r="O33" s="13">
        <f>VLOOKUP(A:A,[1]TDSheet!$A:$W,23,0)</f>
        <v>120</v>
      </c>
      <c r="P33" s="13">
        <f>VLOOKUP(A:A,[3]TDSheet!$A:$C,3,0)</f>
        <v>48</v>
      </c>
      <c r="Q33" s="13"/>
      <c r="R33" s="15">
        <v>100</v>
      </c>
      <c r="S33" s="13"/>
      <c r="T33" s="15"/>
      <c r="U33" s="15">
        <v>100</v>
      </c>
      <c r="V33" s="13">
        <f t="shared" si="14"/>
        <v>75.599999999999994</v>
      </c>
      <c r="W33" s="15">
        <v>50</v>
      </c>
      <c r="X33" s="16">
        <f t="shared" si="15"/>
        <v>8.6111111111111125</v>
      </c>
      <c r="Y33" s="13">
        <f t="shared" si="16"/>
        <v>2.3941798941798944</v>
      </c>
      <c r="Z33" s="13"/>
      <c r="AA33" s="13"/>
      <c r="AB33" s="13">
        <f>VLOOKUP(A:A,[4]TDSheet!$A:$D,4,0)</f>
        <v>54</v>
      </c>
      <c r="AC33" s="13">
        <f>VLOOKUP(A:A,[1]TDSheet!$A:$AC,29,0)</f>
        <v>816</v>
      </c>
      <c r="AD33" s="13">
        <f>VLOOKUP(A:A,[1]TDSheet!$A:$AD,30,0)</f>
        <v>56.4</v>
      </c>
      <c r="AE33" s="13">
        <f>VLOOKUP(A:A,[1]TDSheet!$A:$AE,31,0)</f>
        <v>49.8</v>
      </c>
      <c r="AF33" s="13">
        <f>VLOOKUP(A:A,[5]TDSheet!$A:$D,4,0)</f>
        <v>57</v>
      </c>
      <c r="AG33" s="13">
        <f>VLOOKUP(A:A,[1]TDSheet!$A:$AG,33,0)</f>
        <v>0</v>
      </c>
      <c r="AH33" s="13">
        <f t="shared" si="17"/>
        <v>35</v>
      </c>
      <c r="AI33" s="13">
        <f t="shared" si="18"/>
        <v>48</v>
      </c>
      <c r="AJ33" s="13">
        <f t="shared" si="19"/>
        <v>16.799999999999997</v>
      </c>
      <c r="AK33" s="13">
        <f t="shared" si="20"/>
        <v>35</v>
      </c>
      <c r="AL33" s="13">
        <f t="shared" si="21"/>
        <v>17.5</v>
      </c>
      <c r="AM33" s="13"/>
      <c r="AN33" s="13"/>
    </row>
    <row r="34" spans="1:40" s="1" customFormat="1" ht="21.95" customHeight="1" outlineLevel="1" x14ac:dyDescent="0.2">
      <c r="A34" s="7" t="s">
        <v>38</v>
      </c>
      <c r="B34" s="7" t="s">
        <v>16</v>
      </c>
      <c r="C34" s="8">
        <v>142</v>
      </c>
      <c r="D34" s="8">
        <v>2701</v>
      </c>
      <c r="E34" s="8">
        <v>2087</v>
      </c>
      <c r="F34" s="8">
        <v>654</v>
      </c>
      <c r="G34" s="1">
        <f>VLOOKUP(A:A,[1]TDSheet!$A:$G,7,0)</f>
        <v>0</v>
      </c>
      <c r="H34" s="1">
        <f>VLOOKUP(A:A,[1]TDSheet!$A:$H,8,0)</f>
        <v>0.35</v>
      </c>
      <c r="I34" s="1" t="e">
        <f>VLOOKUP(A:A,[1]TDSheet!$A:$I,9,0)</f>
        <v>#N/A</v>
      </c>
      <c r="J34" s="13">
        <f>VLOOKUP(A:A,[2]TDSheet!$A:$F,6,0)</f>
        <v>2116</v>
      </c>
      <c r="K34" s="13">
        <f t="shared" si="13"/>
        <v>-29</v>
      </c>
      <c r="L34" s="13">
        <f>VLOOKUP(A:A,[1]TDSheet!$A:$N,14,0)</f>
        <v>150</v>
      </c>
      <c r="M34" s="13">
        <f>VLOOKUP(A:A,[1]TDSheet!$A:$O,15,0)</f>
        <v>0</v>
      </c>
      <c r="N34" s="13">
        <f>VLOOKUP(A:A,[1]TDSheet!$A:$P,16,0)</f>
        <v>0</v>
      </c>
      <c r="O34" s="13">
        <f>VLOOKUP(A:A,[1]TDSheet!$A:$W,23,0)</f>
        <v>200</v>
      </c>
      <c r="P34" s="13">
        <f>VLOOKUP(A:A,[3]TDSheet!$A:$C,3,0)</f>
        <v>84</v>
      </c>
      <c r="Q34" s="13"/>
      <c r="R34" s="15"/>
      <c r="S34" s="13"/>
      <c r="T34" s="15"/>
      <c r="U34" s="15"/>
      <c r="V34" s="13">
        <f t="shared" si="14"/>
        <v>121</v>
      </c>
      <c r="W34" s="15">
        <v>100</v>
      </c>
      <c r="X34" s="16">
        <f t="shared" si="15"/>
        <v>9.1239669421487601</v>
      </c>
      <c r="Y34" s="13">
        <f t="shared" si="16"/>
        <v>5.4049586776859506</v>
      </c>
      <c r="Z34" s="13"/>
      <c r="AA34" s="13"/>
      <c r="AB34" s="13">
        <f>VLOOKUP(A:A,[4]TDSheet!$A:$D,4,0)</f>
        <v>102</v>
      </c>
      <c r="AC34" s="13">
        <f>VLOOKUP(A:A,[1]TDSheet!$A:$AC,29,0)</f>
        <v>1380</v>
      </c>
      <c r="AD34" s="13">
        <f>VLOOKUP(A:A,[1]TDSheet!$A:$AD,30,0)</f>
        <v>137.80000000000001</v>
      </c>
      <c r="AE34" s="13">
        <f>VLOOKUP(A:A,[1]TDSheet!$A:$AE,31,0)</f>
        <v>107</v>
      </c>
      <c r="AF34" s="13">
        <f>VLOOKUP(A:A,[5]TDSheet!$A:$D,4,0)</f>
        <v>75</v>
      </c>
      <c r="AG34" s="13">
        <f>VLOOKUP(A:A,[1]TDSheet!$A:$AG,33,0)</f>
        <v>0</v>
      </c>
      <c r="AH34" s="13">
        <f t="shared" si="17"/>
        <v>0</v>
      </c>
      <c r="AI34" s="13">
        <f t="shared" si="18"/>
        <v>84</v>
      </c>
      <c r="AJ34" s="13">
        <f t="shared" si="19"/>
        <v>29.4</v>
      </c>
      <c r="AK34" s="13">
        <f t="shared" si="20"/>
        <v>0</v>
      </c>
      <c r="AL34" s="13">
        <f t="shared" si="21"/>
        <v>35</v>
      </c>
      <c r="AM34" s="13"/>
      <c r="AN34" s="13"/>
    </row>
    <row r="35" spans="1:40" s="1" customFormat="1" ht="21.95" customHeight="1" outlineLevel="1" x14ac:dyDescent="0.2">
      <c r="A35" s="7" t="s">
        <v>39</v>
      </c>
      <c r="B35" s="7" t="s">
        <v>16</v>
      </c>
      <c r="C35" s="8">
        <v>40</v>
      </c>
      <c r="D35" s="8">
        <v>2076</v>
      </c>
      <c r="E35" s="8">
        <v>1488</v>
      </c>
      <c r="F35" s="8">
        <v>462</v>
      </c>
      <c r="G35" s="1">
        <f>VLOOKUP(A:A,[1]TDSheet!$A:$G,7,0)</f>
        <v>0</v>
      </c>
      <c r="H35" s="1">
        <f>VLOOKUP(A:A,[1]TDSheet!$A:$H,8,0)</f>
        <v>0.35</v>
      </c>
      <c r="I35" s="1" t="e">
        <f>VLOOKUP(A:A,[1]TDSheet!$A:$I,9,0)</f>
        <v>#N/A</v>
      </c>
      <c r="J35" s="13">
        <f>VLOOKUP(A:A,[2]TDSheet!$A:$F,6,0)</f>
        <v>1898</v>
      </c>
      <c r="K35" s="13">
        <f t="shared" si="13"/>
        <v>-410</v>
      </c>
      <c r="L35" s="13">
        <f>VLOOKUP(A:A,[1]TDSheet!$A:$N,14,0)</f>
        <v>250</v>
      </c>
      <c r="M35" s="13">
        <f>VLOOKUP(A:A,[1]TDSheet!$A:$O,15,0)</f>
        <v>0</v>
      </c>
      <c r="N35" s="13">
        <f>VLOOKUP(A:A,[1]TDSheet!$A:$P,16,0)</f>
        <v>700</v>
      </c>
      <c r="O35" s="13">
        <f>VLOOKUP(A:A,[1]TDSheet!$A:$W,23,0)</f>
        <v>400</v>
      </c>
      <c r="P35" s="13">
        <f>VLOOKUP(A:A,[3]TDSheet!$A:$C,3,0)</f>
        <v>84</v>
      </c>
      <c r="Q35" s="13"/>
      <c r="R35" s="15">
        <v>200</v>
      </c>
      <c r="S35" s="13"/>
      <c r="T35" s="15"/>
      <c r="U35" s="15">
        <v>300</v>
      </c>
      <c r="V35" s="13">
        <f t="shared" si="14"/>
        <v>277.2</v>
      </c>
      <c r="W35" s="15">
        <v>300</v>
      </c>
      <c r="X35" s="16">
        <f t="shared" si="15"/>
        <v>9.4227994227994234</v>
      </c>
      <c r="Y35" s="13">
        <f t="shared" si="16"/>
        <v>1.6666666666666667</v>
      </c>
      <c r="Z35" s="13"/>
      <c r="AA35" s="13"/>
      <c r="AB35" s="13">
        <f>VLOOKUP(A:A,[4]TDSheet!$A:$D,4,0)</f>
        <v>102</v>
      </c>
      <c r="AC35" s="13">
        <f>VLOOKUP(A:A,[1]TDSheet!$A:$AC,29,0)</f>
        <v>0</v>
      </c>
      <c r="AD35" s="13">
        <f>VLOOKUP(A:A,[1]TDSheet!$A:$AD,30,0)</f>
        <v>233.6</v>
      </c>
      <c r="AE35" s="13">
        <f>VLOOKUP(A:A,[1]TDSheet!$A:$AE,31,0)</f>
        <v>175</v>
      </c>
      <c r="AF35" s="13">
        <f>VLOOKUP(A:A,[5]TDSheet!$A:$D,4,0)</f>
        <v>266</v>
      </c>
      <c r="AG35" s="13" t="str">
        <f>VLOOKUP(A:A,[1]TDSheet!$A:$AG,33,0)</f>
        <v>продсент</v>
      </c>
      <c r="AH35" s="13">
        <f t="shared" si="17"/>
        <v>70</v>
      </c>
      <c r="AI35" s="13">
        <f t="shared" si="18"/>
        <v>84</v>
      </c>
      <c r="AJ35" s="13">
        <f t="shared" si="19"/>
        <v>29.4</v>
      </c>
      <c r="AK35" s="13">
        <f t="shared" si="20"/>
        <v>105</v>
      </c>
      <c r="AL35" s="13">
        <f t="shared" si="21"/>
        <v>105</v>
      </c>
      <c r="AM35" s="13"/>
      <c r="AN35" s="13"/>
    </row>
    <row r="36" spans="1:40" s="1" customFormat="1" ht="11.1" customHeight="1" outlineLevel="1" x14ac:dyDescent="0.2">
      <c r="A36" s="7" t="s">
        <v>40</v>
      </c>
      <c r="B36" s="7" t="s">
        <v>9</v>
      </c>
      <c r="C36" s="8">
        <v>2.3639999999999999</v>
      </c>
      <c r="D36" s="8">
        <v>861.19799999999998</v>
      </c>
      <c r="E36" s="8">
        <v>589.31100000000004</v>
      </c>
      <c r="F36" s="8">
        <v>121.408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3">
        <f>VLOOKUP(A:A,[2]TDSheet!$A:$F,6,0)</f>
        <v>794.53700000000003</v>
      </c>
      <c r="K36" s="13">
        <f t="shared" si="13"/>
        <v>-205.226</v>
      </c>
      <c r="L36" s="13">
        <f>VLOOKUP(A:A,[1]TDSheet!$A:$N,14,0)</f>
        <v>100</v>
      </c>
      <c r="M36" s="13">
        <f>VLOOKUP(A:A,[1]TDSheet!$A:$O,15,0)</f>
        <v>0</v>
      </c>
      <c r="N36" s="13">
        <f>VLOOKUP(A:A,[1]TDSheet!$A:$P,16,0)</f>
        <v>250</v>
      </c>
      <c r="O36" s="13">
        <f>VLOOKUP(A:A,[1]TDSheet!$A:$W,23,0)</f>
        <v>100</v>
      </c>
      <c r="P36" s="13">
        <f>VLOOKUP(A:A,[3]TDSheet!$A:$C,3,0)</f>
        <v>72</v>
      </c>
      <c r="Q36" s="13"/>
      <c r="R36" s="15"/>
      <c r="S36" s="13"/>
      <c r="T36" s="15"/>
      <c r="U36" s="15">
        <v>200</v>
      </c>
      <c r="V36" s="13">
        <f t="shared" si="14"/>
        <v>88.308800000000005</v>
      </c>
      <c r="W36" s="15">
        <v>100</v>
      </c>
      <c r="X36" s="16">
        <f t="shared" si="15"/>
        <v>9.8677368506875869</v>
      </c>
      <c r="Y36" s="13">
        <f t="shared" si="16"/>
        <v>1.3748120232638197</v>
      </c>
      <c r="Z36" s="13"/>
      <c r="AA36" s="13"/>
      <c r="AB36" s="13">
        <f>VLOOKUP(A:A,[4]TDSheet!$A:$D,4,0)</f>
        <v>147.767</v>
      </c>
      <c r="AC36" s="13">
        <f>VLOOKUP(A:A,[1]TDSheet!$A:$AC,29,0)</f>
        <v>0</v>
      </c>
      <c r="AD36" s="13">
        <f>VLOOKUP(A:A,[1]TDSheet!$A:$AD,30,0)</f>
        <v>77.032000000000011</v>
      </c>
      <c r="AE36" s="13">
        <f>VLOOKUP(A:A,[1]TDSheet!$A:$AE,31,0)</f>
        <v>54.221400000000003</v>
      </c>
      <c r="AF36" s="13">
        <f>VLOOKUP(A:A,[5]TDSheet!$A:$D,4,0)</f>
        <v>86.762</v>
      </c>
      <c r="AG36" s="13" t="e">
        <f>VLOOKUP(A:A,[1]TDSheet!$A:$AG,33,0)</f>
        <v>#N/A</v>
      </c>
      <c r="AH36" s="13">
        <f t="shared" si="17"/>
        <v>0</v>
      </c>
      <c r="AI36" s="13">
        <f t="shared" si="18"/>
        <v>72</v>
      </c>
      <c r="AJ36" s="13">
        <f t="shared" si="19"/>
        <v>72</v>
      </c>
      <c r="AK36" s="13">
        <f t="shared" si="20"/>
        <v>200</v>
      </c>
      <c r="AL36" s="13">
        <f t="shared" si="21"/>
        <v>100</v>
      </c>
      <c r="AM36" s="13"/>
      <c r="AN36" s="13"/>
    </row>
    <row r="37" spans="1:40" s="1" customFormat="1" ht="11.1" customHeight="1" outlineLevel="1" x14ac:dyDescent="0.2">
      <c r="A37" s="7" t="s">
        <v>41</v>
      </c>
      <c r="B37" s="7" t="s">
        <v>9</v>
      </c>
      <c r="C37" s="8">
        <v>1504.3389999999999</v>
      </c>
      <c r="D37" s="8">
        <v>8039.3180000000002</v>
      </c>
      <c r="E37" s="8">
        <v>6654.6620000000003</v>
      </c>
      <c r="F37" s="8">
        <v>1572.626</v>
      </c>
      <c r="G37" s="1">
        <f>VLOOKUP(A:A,[1]TDSheet!$A:$G,7,0)</f>
        <v>0</v>
      </c>
      <c r="H37" s="1">
        <f>VLOOKUP(A:A,[1]TDSheet!$A:$H,8,0)</f>
        <v>1</v>
      </c>
      <c r="I37" s="1" t="e">
        <f>VLOOKUP(A:A,[1]TDSheet!$A:$I,9,0)</f>
        <v>#N/A</v>
      </c>
      <c r="J37" s="13">
        <f>VLOOKUP(A:A,[2]TDSheet!$A:$F,6,0)</f>
        <v>6722.6959999999999</v>
      </c>
      <c r="K37" s="13">
        <f t="shared" si="13"/>
        <v>-68.033999999999651</v>
      </c>
      <c r="L37" s="13">
        <f>VLOOKUP(A:A,[1]TDSheet!$A:$N,14,0)</f>
        <v>1000</v>
      </c>
      <c r="M37" s="13">
        <f>VLOOKUP(A:A,[1]TDSheet!$A:$O,15,0)</f>
        <v>2100</v>
      </c>
      <c r="N37" s="13">
        <f>VLOOKUP(A:A,[1]TDSheet!$A:$P,16,0)</f>
        <v>0</v>
      </c>
      <c r="O37" s="13">
        <f>VLOOKUP(A:A,[1]TDSheet!$A:$W,23,0)</f>
        <v>1000</v>
      </c>
      <c r="P37" s="13">
        <f>VLOOKUP(A:A,[3]TDSheet!$A:$C,3,0)</f>
        <v>1000</v>
      </c>
      <c r="Q37" s="13"/>
      <c r="R37" s="15"/>
      <c r="S37" s="13"/>
      <c r="T37" s="15">
        <v>2100</v>
      </c>
      <c r="U37" s="15"/>
      <c r="V37" s="13">
        <f t="shared" si="14"/>
        <v>1072.6204000000002</v>
      </c>
      <c r="W37" s="15">
        <v>1200</v>
      </c>
      <c r="X37" s="16">
        <f t="shared" si="15"/>
        <v>8.3651457682512831</v>
      </c>
      <c r="Y37" s="13">
        <f t="shared" si="16"/>
        <v>1.4661533567700182</v>
      </c>
      <c r="Z37" s="13"/>
      <c r="AA37" s="13"/>
      <c r="AB37" s="13">
        <f>VLOOKUP(A:A,[4]TDSheet!$A:$D,4,0)</f>
        <v>1291.56</v>
      </c>
      <c r="AC37" s="13">
        <f>VLOOKUP(A:A,[1]TDSheet!$A:$AC,29,0)</f>
        <v>0</v>
      </c>
      <c r="AD37" s="13">
        <f>VLOOKUP(A:A,[1]TDSheet!$A:$AD,30,0)</f>
        <v>1113.0152</v>
      </c>
      <c r="AE37" s="13">
        <f>VLOOKUP(A:A,[1]TDSheet!$A:$AE,31,0)</f>
        <v>1054.2056</v>
      </c>
      <c r="AF37" s="13">
        <f>VLOOKUP(A:A,[5]TDSheet!$A:$D,4,0)</f>
        <v>932.47699999999998</v>
      </c>
      <c r="AG37" s="13" t="str">
        <f>VLOOKUP(A:A,[1]TDSheet!$A:$AG,33,0)</f>
        <v>оконч</v>
      </c>
      <c r="AH37" s="13">
        <f t="shared" si="17"/>
        <v>0</v>
      </c>
      <c r="AI37" s="13">
        <f t="shared" si="18"/>
        <v>3100</v>
      </c>
      <c r="AJ37" s="13">
        <f t="shared" si="19"/>
        <v>3100</v>
      </c>
      <c r="AK37" s="13">
        <f t="shared" si="20"/>
        <v>0</v>
      </c>
      <c r="AL37" s="13">
        <f t="shared" si="21"/>
        <v>1200</v>
      </c>
      <c r="AM37" s="13"/>
      <c r="AN37" s="13"/>
    </row>
    <row r="38" spans="1:40" s="1" customFormat="1" ht="11.1" customHeight="1" outlineLevel="1" x14ac:dyDescent="0.2">
      <c r="A38" s="7" t="s">
        <v>42</v>
      </c>
      <c r="B38" s="7" t="s">
        <v>9</v>
      </c>
      <c r="C38" s="8">
        <v>2.673</v>
      </c>
      <c r="D38" s="8">
        <v>453.73700000000002</v>
      </c>
      <c r="E38" s="8">
        <v>245.28299999999999</v>
      </c>
      <c r="F38" s="8">
        <v>121.087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3">
        <f>VLOOKUP(A:A,[2]TDSheet!$A:$F,6,0)</f>
        <v>459.3</v>
      </c>
      <c r="K38" s="13">
        <f t="shared" si="13"/>
        <v>-214.01700000000002</v>
      </c>
      <c r="L38" s="13">
        <f>VLOOKUP(A:A,[1]TDSheet!$A:$N,14,0)</f>
        <v>100</v>
      </c>
      <c r="M38" s="13">
        <f>VLOOKUP(A:A,[1]TDSheet!$A:$O,15,0)</f>
        <v>0</v>
      </c>
      <c r="N38" s="13">
        <f>VLOOKUP(A:A,[1]TDSheet!$A:$P,16,0)</f>
        <v>100</v>
      </c>
      <c r="O38" s="13">
        <f>VLOOKUP(A:A,[1]TDSheet!$A:$W,23,0)</f>
        <v>50</v>
      </c>
      <c r="P38" s="13">
        <f>VLOOKUP(A:A,[3]TDSheet!$A:$C,3,0)</f>
        <v>18</v>
      </c>
      <c r="Q38" s="13"/>
      <c r="R38" s="15"/>
      <c r="S38" s="13"/>
      <c r="T38" s="15"/>
      <c r="U38" s="15">
        <v>100</v>
      </c>
      <c r="V38" s="13">
        <f t="shared" si="14"/>
        <v>37.370599999999996</v>
      </c>
      <c r="W38" s="15">
        <v>100</v>
      </c>
      <c r="X38" s="16">
        <f t="shared" si="15"/>
        <v>15.281718784284974</v>
      </c>
      <c r="Y38" s="13">
        <f t="shared" si="16"/>
        <v>3.2401674043231852</v>
      </c>
      <c r="Z38" s="13"/>
      <c r="AA38" s="13"/>
      <c r="AB38" s="13">
        <f>VLOOKUP(A:A,[4]TDSheet!$A:$D,4,0)</f>
        <v>58.43</v>
      </c>
      <c r="AC38" s="13">
        <f>VLOOKUP(A:A,[1]TDSheet!$A:$AC,29,0)</f>
        <v>0</v>
      </c>
      <c r="AD38" s="13">
        <f>VLOOKUP(A:A,[1]TDSheet!$A:$AD,30,0)</f>
        <v>49.3962</v>
      </c>
      <c r="AE38" s="13">
        <f>VLOOKUP(A:A,[1]TDSheet!$A:$AE,31,0)</f>
        <v>49.906199999999998</v>
      </c>
      <c r="AF38" s="13">
        <f>VLOOKUP(A:A,[5]TDSheet!$A:$D,4,0)</f>
        <v>133.73699999999999</v>
      </c>
      <c r="AG38" s="13">
        <f>VLOOKUP(A:A,[1]TDSheet!$A:$AG,33,0)</f>
        <v>0</v>
      </c>
      <c r="AH38" s="13">
        <f t="shared" si="17"/>
        <v>0</v>
      </c>
      <c r="AI38" s="13">
        <f t="shared" si="18"/>
        <v>18</v>
      </c>
      <c r="AJ38" s="13">
        <f t="shared" si="19"/>
        <v>18</v>
      </c>
      <c r="AK38" s="13">
        <f t="shared" si="20"/>
        <v>100</v>
      </c>
      <c r="AL38" s="13">
        <f t="shared" si="21"/>
        <v>100</v>
      </c>
      <c r="AM38" s="13"/>
      <c r="AN38" s="13"/>
    </row>
    <row r="39" spans="1:40" s="1" customFormat="1" ht="11.1" customHeight="1" outlineLevel="1" x14ac:dyDescent="0.2">
      <c r="A39" s="7" t="s">
        <v>43</v>
      </c>
      <c r="B39" s="7" t="s">
        <v>9</v>
      </c>
      <c r="C39" s="8">
        <v>210.44200000000001</v>
      </c>
      <c r="D39" s="8">
        <v>1393.914</v>
      </c>
      <c r="E39" s="8">
        <v>1167.328</v>
      </c>
      <c r="F39" s="8">
        <v>169.85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3">
        <f>VLOOKUP(A:A,[2]TDSheet!$A:$F,6,0)</f>
        <v>1143.4949999999999</v>
      </c>
      <c r="K39" s="13">
        <f t="shared" si="13"/>
        <v>23.833000000000084</v>
      </c>
      <c r="L39" s="13">
        <f>VLOOKUP(A:A,[1]TDSheet!$A:$N,14,0)</f>
        <v>100</v>
      </c>
      <c r="M39" s="13">
        <f>VLOOKUP(A:A,[1]TDSheet!$A:$O,15,0)</f>
        <v>0</v>
      </c>
      <c r="N39" s="13">
        <f>VLOOKUP(A:A,[1]TDSheet!$A:$P,16,0)</f>
        <v>300</v>
      </c>
      <c r="O39" s="13">
        <f>VLOOKUP(A:A,[1]TDSheet!$A:$W,23,0)</f>
        <v>350</v>
      </c>
      <c r="P39" s="13">
        <f>VLOOKUP(A:A,[3]TDSheet!$A:$C,3,0)</f>
        <v>88</v>
      </c>
      <c r="Q39" s="13"/>
      <c r="R39" s="15">
        <v>150</v>
      </c>
      <c r="S39" s="13"/>
      <c r="T39" s="15"/>
      <c r="U39" s="15">
        <v>350</v>
      </c>
      <c r="V39" s="13">
        <f t="shared" si="14"/>
        <v>193.18119999999999</v>
      </c>
      <c r="W39" s="15">
        <v>200</v>
      </c>
      <c r="X39" s="16">
        <f t="shared" si="15"/>
        <v>8.3851327147776278</v>
      </c>
      <c r="Y39" s="13">
        <f t="shared" si="16"/>
        <v>0.87922634293606217</v>
      </c>
      <c r="Z39" s="13"/>
      <c r="AA39" s="13"/>
      <c r="AB39" s="13">
        <f>VLOOKUP(A:A,[4]TDSheet!$A:$D,4,0)</f>
        <v>201.422</v>
      </c>
      <c r="AC39" s="13">
        <f>VLOOKUP(A:A,[1]TDSheet!$A:$AC,29,0)</f>
        <v>0</v>
      </c>
      <c r="AD39" s="13">
        <f>VLOOKUP(A:A,[1]TDSheet!$A:$AD,30,0)</f>
        <v>137.82040000000001</v>
      </c>
      <c r="AE39" s="13">
        <f>VLOOKUP(A:A,[1]TDSheet!$A:$AE,31,0)</f>
        <v>153.7732</v>
      </c>
      <c r="AF39" s="13">
        <f>VLOOKUP(A:A,[5]TDSheet!$A:$D,4,0)</f>
        <v>186.70599999999999</v>
      </c>
      <c r="AG39" s="13">
        <f>VLOOKUP(A:A,[1]TDSheet!$A:$AG,33,0)</f>
        <v>0</v>
      </c>
      <c r="AH39" s="13">
        <f t="shared" si="17"/>
        <v>150</v>
      </c>
      <c r="AI39" s="13">
        <f t="shared" si="18"/>
        <v>88</v>
      </c>
      <c r="AJ39" s="13">
        <f t="shared" si="19"/>
        <v>88</v>
      </c>
      <c r="AK39" s="13">
        <f t="shared" si="20"/>
        <v>350</v>
      </c>
      <c r="AL39" s="13">
        <f t="shared" si="21"/>
        <v>200</v>
      </c>
      <c r="AM39" s="13"/>
      <c r="AN39" s="13"/>
    </row>
    <row r="40" spans="1:40" s="1" customFormat="1" ht="21.95" customHeight="1" outlineLevel="1" x14ac:dyDescent="0.2">
      <c r="A40" s="7" t="s">
        <v>44</v>
      </c>
      <c r="B40" s="7" t="s">
        <v>9</v>
      </c>
      <c r="C40" s="8">
        <v>-1.4E-2</v>
      </c>
      <c r="D40" s="8">
        <v>365.875</v>
      </c>
      <c r="E40" s="8">
        <v>265.99900000000002</v>
      </c>
      <c r="F40" s="8">
        <v>95.861999999999995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3">
        <f>VLOOKUP(A:A,[2]TDSheet!$A:$F,6,0)</f>
        <v>320.67399999999998</v>
      </c>
      <c r="K40" s="13">
        <f t="shared" si="13"/>
        <v>-54.674999999999955</v>
      </c>
      <c r="L40" s="13">
        <f>VLOOKUP(A:A,[1]TDSheet!$A:$N,14,0)</f>
        <v>50</v>
      </c>
      <c r="M40" s="13">
        <f>VLOOKUP(A:A,[1]TDSheet!$A:$O,15,0)</f>
        <v>0</v>
      </c>
      <c r="N40" s="13">
        <f>VLOOKUP(A:A,[1]TDSheet!$A:$P,16,0)</f>
        <v>50</v>
      </c>
      <c r="O40" s="13">
        <f>VLOOKUP(A:A,[1]TDSheet!$A:$W,23,0)</f>
        <v>70</v>
      </c>
      <c r="P40" s="13">
        <f>VLOOKUP(A:A,[3]TDSheet!$A:$C,3,0)</f>
        <v>20</v>
      </c>
      <c r="Q40" s="13"/>
      <c r="R40" s="15">
        <v>50</v>
      </c>
      <c r="S40" s="13"/>
      <c r="T40" s="15"/>
      <c r="U40" s="15">
        <v>100</v>
      </c>
      <c r="V40" s="13">
        <f t="shared" si="14"/>
        <v>53.199800000000003</v>
      </c>
      <c r="W40" s="15">
        <v>50</v>
      </c>
      <c r="X40" s="16">
        <f t="shared" si="15"/>
        <v>8.7568374317196671</v>
      </c>
      <c r="Y40" s="13">
        <f t="shared" si="16"/>
        <v>1.8019240673837118</v>
      </c>
      <c r="Z40" s="13"/>
      <c r="AA40" s="13"/>
      <c r="AB40" s="13">
        <v>0</v>
      </c>
      <c r="AC40" s="13">
        <f>VLOOKUP(A:A,[1]TDSheet!$A:$AC,29,0)</f>
        <v>0</v>
      </c>
      <c r="AD40" s="13">
        <f>VLOOKUP(A:A,[1]TDSheet!$A:$AD,30,0)</f>
        <v>44.743200000000002</v>
      </c>
      <c r="AE40" s="13">
        <f>VLOOKUP(A:A,[1]TDSheet!$A:$AE,31,0)</f>
        <v>33.801200000000001</v>
      </c>
      <c r="AF40" s="13">
        <f>VLOOKUP(A:A,[5]TDSheet!$A:$D,4,0)</f>
        <v>41.771999999999998</v>
      </c>
      <c r="AG40" s="13" t="str">
        <f>VLOOKUP(A:A,[1]TDSheet!$A:$AG,33,0)</f>
        <v>косяк ш</v>
      </c>
      <c r="AH40" s="13">
        <f t="shared" si="17"/>
        <v>50</v>
      </c>
      <c r="AI40" s="13">
        <f t="shared" si="18"/>
        <v>20</v>
      </c>
      <c r="AJ40" s="13">
        <f t="shared" si="19"/>
        <v>20</v>
      </c>
      <c r="AK40" s="13">
        <f t="shared" si="20"/>
        <v>100</v>
      </c>
      <c r="AL40" s="13">
        <f t="shared" si="21"/>
        <v>50</v>
      </c>
      <c r="AM40" s="13"/>
      <c r="AN40" s="13"/>
    </row>
    <row r="41" spans="1:40" s="1" customFormat="1" ht="11.1" customHeight="1" outlineLevel="1" x14ac:dyDescent="0.2">
      <c r="A41" s="7" t="s">
        <v>45</v>
      </c>
      <c r="B41" s="7" t="s">
        <v>9</v>
      </c>
      <c r="C41" s="8">
        <v>3413.4319999999998</v>
      </c>
      <c r="D41" s="8">
        <v>16341.267</v>
      </c>
      <c r="E41" s="8">
        <v>12398.784</v>
      </c>
      <c r="F41" s="8">
        <v>3102.6610000000001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3">
        <f>VLOOKUP(A:A,[2]TDSheet!$A:$F,6,0)</f>
        <v>12173.802</v>
      </c>
      <c r="K41" s="13">
        <f t="shared" si="13"/>
        <v>224.98199999999997</v>
      </c>
      <c r="L41" s="13">
        <f>VLOOKUP(A:A,[1]TDSheet!$A:$N,14,0)</f>
        <v>2200</v>
      </c>
      <c r="M41" s="13">
        <f>VLOOKUP(A:A,[1]TDSheet!$A:$O,15,0)</f>
        <v>3100</v>
      </c>
      <c r="N41" s="13">
        <f>VLOOKUP(A:A,[1]TDSheet!$A:$P,16,0)</f>
        <v>0</v>
      </c>
      <c r="O41" s="13">
        <f>VLOOKUP(A:A,[1]TDSheet!$A:$W,23,0)</f>
        <v>1500</v>
      </c>
      <c r="P41" s="13">
        <f>VLOOKUP(A:A,[3]TDSheet!$A:$C,3,0)</f>
        <v>1600</v>
      </c>
      <c r="Q41" s="13"/>
      <c r="R41" s="15">
        <v>300</v>
      </c>
      <c r="S41" s="13"/>
      <c r="T41" s="15">
        <v>3500</v>
      </c>
      <c r="U41" s="15"/>
      <c r="V41" s="13">
        <f t="shared" si="14"/>
        <v>1897.1487999999997</v>
      </c>
      <c r="W41" s="15">
        <v>2200</v>
      </c>
      <c r="X41" s="16">
        <f t="shared" si="15"/>
        <v>8.3824004738057454</v>
      </c>
      <c r="Y41" s="13">
        <f t="shared" si="16"/>
        <v>1.6354336570752914</v>
      </c>
      <c r="Z41" s="13"/>
      <c r="AA41" s="13"/>
      <c r="AB41" s="13">
        <f>VLOOKUP(A:A,[4]TDSheet!$A:$D,4,0)</f>
        <v>2913.04</v>
      </c>
      <c r="AC41" s="13">
        <f>VLOOKUP(A:A,[1]TDSheet!$A:$AC,29,0)</f>
        <v>0</v>
      </c>
      <c r="AD41" s="13">
        <f>VLOOKUP(A:A,[1]TDSheet!$A:$AD,30,0)</f>
        <v>2332.8027999999999</v>
      </c>
      <c r="AE41" s="13">
        <f>VLOOKUP(A:A,[1]TDSheet!$A:$AE,31,0)</f>
        <v>2007.4759999999999</v>
      </c>
      <c r="AF41" s="13">
        <f>VLOOKUP(A:A,[5]TDSheet!$A:$D,4,0)</f>
        <v>1728.777</v>
      </c>
      <c r="AG41" s="13" t="str">
        <f>VLOOKUP(A:A,[1]TDSheet!$A:$AG,33,0)</f>
        <v>оконч</v>
      </c>
      <c r="AH41" s="13">
        <f t="shared" si="17"/>
        <v>300</v>
      </c>
      <c r="AI41" s="13">
        <f t="shared" si="18"/>
        <v>5100</v>
      </c>
      <c r="AJ41" s="13">
        <f t="shared" si="19"/>
        <v>5100</v>
      </c>
      <c r="AK41" s="13">
        <f t="shared" si="20"/>
        <v>0</v>
      </c>
      <c r="AL41" s="13">
        <f t="shared" si="21"/>
        <v>2200</v>
      </c>
      <c r="AM41" s="13"/>
      <c r="AN41" s="13"/>
    </row>
    <row r="42" spans="1:40" s="1" customFormat="1" ht="11.1" customHeight="1" outlineLevel="1" x14ac:dyDescent="0.2">
      <c r="A42" s="7" t="s">
        <v>46</v>
      </c>
      <c r="B42" s="7" t="s">
        <v>9</v>
      </c>
      <c r="C42" s="8">
        <v>181.15100000000001</v>
      </c>
      <c r="D42" s="8">
        <v>498.91</v>
      </c>
      <c r="E42" s="8">
        <v>386.435</v>
      </c>
      <c r="F42" s="8">
        <v>175.11600000000001</v>
      </c>
      <c r="G42" s="1" t="str">
        <f>VLOOKUP(A:A,[1]TDSheet!$A:$G,7,0)</f>
        <v>н</v>
      </c>
      <c r="H42" s="1">
        <f>VLOOKUP(A:A,[1]TDSheet!$A:$H,8,0)</f>
        <v>1</v>
      </c>
      <c r="I42" s="1" t="e">
        <f>VLOOKUP(A:A,[1]TDSheet!$A:$I,9,0)</f>
        <v>#N/A</v>
      </c>
      <c r="J42" s="13">
        <f>VLOOKUP(A:A,[2]TDSheet!$A:$F,6,0)</f>
        <v>413.90199999999999</v>
      </c>
      <c r="K42" s="13">
        <f t="shared" si="13"/>
        <v>-27.466999999999985</v>
      </c>
      <c r="L42" s="13">
        <f>VLOOKUP(A:A,[1]TDSheet!$A:$N,14,0)</f>
        <v>150</v>
      </c>
      <c r="M42" s="13">
        <f>VLOOKUP(A:A,[1]TDSheet!$A:$O,15,0)</f>
        <v>0</v>
      </c>
      <c r="N42" s="13">
        <f>VLOOKUP(A:A,[1]TDSheet!$A:$P,16,0)</f>
        <v>100</v>
      </c>
      <c r="O42" s="13">
        <f>VLOOKUP(A:A,[1]TDSheet!$A:$W,23,0)</f>
        <v>50</v>
      </c>
      <c r="P42" s="13">
        <f>VLOOKUP(A:A,[3]TDSheet!$A:$C,3,0)</f>
        <v>34</v>
      </c>
      <c r="Q42" s="13"/>
      <c r="R42" s="15"/>
      <c r="S42" s="13"/>
      <c r="T42" s="15"/>
      <c r="U42" s="15"/>
      <c r="V42" s="13">
        <f t="shared" si="14"/>
        <v>57.878999999999998</v>
      </c>
      <c r="W42" s="15">
        <v>50</v>
      </c>
      <c r="X42" s="16">
        <f t="shared" si="15"/>
        <v>9.0726515661984486</v>
      </c>
      <c r="Y42" s="13">
        <f t="shared" si="16"/>
        <v>3.0255533094904892</v>
      </c>
      <c r="Z42" s="13"/>
      <c r="AA42" s="13"/>
      <c r="AB42" s="13">
        <f>VLOOKUP(A:A,[4]TDSheet!$A:$D,4,0)</f>
        <v>97.04</v>
      </c>
      <c r="AC42" s="13">
        <f>VLOOKUP(A:A,[1]TDSheet!$A:$AC,29,0)</f>
        <v>0</v>
      </c>
      <c r="AD42" s="13">
        <f>VLOOKUP(A:A,[1]TDSheet!$A:$AD,30,0)</f>
        <v>68.263800000000003</v>
      </c>
      <c r="AE42" s="13">
        <f>VLOOKUP(A:A,[1]TDSheet!$A:$AE,31,0)</f>
        <v>81.454800000000006</v>
      </c>
      <c r="AF42" s="13">
        <f>VLOOKUP(A:A,[5]TDSheet!$A:$D,4,0)</f>
        <v>53.996000000000002</v>
      </c>
      <c r="AG42" s="13">
        <f>VLOOKUP(A:A,[1]TDSheet!$A:$AG,33,0)</f>
        <v>0</v>
      </c>
      <c r="AH42" s="13">
        <f t="shared" si="17"/>
        <v>0</v>
      </c>
      <c r="AI42" s="13">
        <f t="shared" si="18"/>
        <v>34</v>
      </c>
      <c r="AJ42" s="13">
        <f t="shared" si="19"/>
        <v>34</v>
      </c>
      <c r="AK42" s="13">
        <f t="shared" si="20"/>
        <v>0</v>
      </c>
      <c r="AL42" s="13">
        <f t="shared" si="21"/>
        <v>50</v>
      </c>
      <c r="AM42" s="13"/>
      <c r="AN42" s="13"/>
    </row>
    <row r="43" spans="1:40" s="1" customFormat="1" ht="11.1" customHeight="1" outlineLevel="1" x14ac:dyDescent="0.2">
      <c r="A43" s="7" t="s">
        <v>47</v>
      </c>
      <c r="B43" s="7" t="s">
        <v>9</v>
      </c>
      <c r="C43" s="8">
        <v>31.593</v>
      </c>
      <c r="D43" s="8">
        <v>49.344999999999999</v>
      </c>
      <c r="E43" s="8">
        <v>78.721999999999994</v>
      </c>
      <c r="F43" s="8">
        <v>0.42399999999999999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3">
        <f>VLOOKUP(A:A,[2]TDSheet!$A:$F,6,0)</f>
        <v>103.161</v>
      </c>
      <c r="K43" s="13">
        <f t="shared" si="13"/>
        <v>-24.439000000000007</v>
      </c>
      <c r="L43" s="13">
        <f>VLOOKUP(A:A,[1]TDSheet!$A:$N,14,0)</f>
        <v>10</v>
      </c>
      <c r="M43" s="13">
        <f>VLOOKUP(A:A,[1]TDSheet!$A:$O,15,0)</f>
        <v>0</v>
      </c>
      <c r="N43" s="13">
        <f>VLOOKUP(A:A,[1]TDSheet!$A:$P,16,0)</f>
        <v>100</v>
      </c>
      <c r="O43" s="13">
        <f>VLOOKUP(A:A,[1]TDSheet!$A:$W,23,0)</f>
        <v>50</v>
      </c>
      <c r="P43" s="13">
        <f>VLOOKUP(A:A,[3]TDSheet!$A:$C,3,0)</f>
        <v>12</v>
      </c>
      <c r="Q43" s="13"/>
      <c r="R43" s="15"/>
      <c r="S43" s="13"/>
      <c r="T43" s="15"/>
      <c r="U43" s="15"/>
      <c r="V43" s="13">
        <f t="shared" si="14"/>
        <v>15.744399999999999</v>
      </c>
      <c r="W43" s="15">
        <v>20</v>
      </c>
      <c r="X43" s="16">
        <f t="shared" si="15"/>
        <v>11.459566576052438</v>
      </c>
      <c r="Y43" s="13">
        <f t="shared" si="16"/>
        <v>2.6930210106450549E-2</v>
      </c>
      <c r="Z43" s="13"/>
      <c r="AA43" s="13"/>
      <c r="AB43" s="13">
        <v>0</v>
      </c>
      <c r="AC43" s="13">
        <f>VLOOKUP(A:A,[1]TDSheet!$A:$AC,29,0)</f>
        <v>0</v>
      </c>
      <c r="AD43" s="13">
        <f>VLOOKUP(A:A,[1]TDSheet!$A:$AD,30,0)</f>
        <v>14.6934</v>
      </c>
      <c r="AE43" s="13">
        <f>VLOOKUP(A:A,[1]TDSheet!$A:$AE,31,0)</f>
        <v>8.7970000000000006</v>
      </c>
      <c r="AF43" s="13">
        <v>0</v>
      </c>
      <c r="AG43" s="13">
        <f>VLOOKUP(A:A,[1]TDSheet!$A:$AG,33,0)</f>
        <v>0</v>
      </c>
      <c r="AH43" s="13">
        <f t="shared" si="17"/>
        <v>0</v>
      </c>
      <c r="AI43" s="13">
        <f t="shared" si="18"/>
        <v>12</v>
      </c>
      <c r="AJ43" s="13">
        <f t="shared" si="19"/>
        <v>12</v>
      </c>
      <c r="AK43" s="13">
        <f t="shared" si="20"/>
        <v>0</v>
      </c>
      <c r="AL43" s="13">
        <f t="shared" si="21"/>
        <v>20</v>
      </c>
      <c r="AM43" s="13"/>
      <c r="AN43" s="13"/>
    </row>
    <row r="44" spans="1:40" s="1" customFormat="1" ht="11.1" customHeight="1" outlineLevel="1" x14ac:dyDescent="0.2">
      <c r="A44" s="7" t="s">
        <v>48</v>
      </c>
      <c r="B44" s="7" t="s">
        <v>9</v>
      </c>
      <c r="C44" s="8">
        <v>-0.22500000000000001</v>
      </c>
      <c r="D44" s="8">
        <v>961.38</v>
      </c>
      <c r="E44" s="8">
        <v>607.57100000000003</v>
      </c>
      <c r="F44" s="8">
        <v>155.53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3">
        <f>VLOOKUP(A:A,[2]TDSheet!$A:$F,6,0)</f>
        <v>800.56600000000003</v>
      </c>
      <c r="K44" s="13">
        <f t="shared" si="13"/>
        <v>-192.995</v>
      </c>
      <c r="L44" s="13">
        <f>VLOOKUP(A:A,[1]TDSheet!$A:$N,14,0)</f>
        <v>150</v>
      </c>
      <c r="M44" s="13">
        <f>VLOOKUP(A:A,[1]TDSheet!$A:$O,15,0)</f>
        <v>0</v>
      </c>
      <c r="N44" s="13">
        <f>VLOOKUP(A:A,[1]TDSheet!$A:$P,16,0)</f>
        <v>100</v>
      </c>
      <c r="O44" s="13">
        <f>VLOOKUP(A:A,[1]TDSheet!$A:$W,23,0)</f>
        <v>200</v>
      </c>
      <c r="P44" s="13">
        <f>VLOOKUP(A:A,[3]TDSheet!$A:$C,3,0)</f>
        <v>56</v>
      </c>
      <c r="Q44" s="13"/>
      <c r="R44" s="15"/>
      <c r="S44" s="13"/>
      <c r="T44" s="15"/>
      <c r="U44" s="15">
        <v>200</v>
      </c>
      <c r="V44" s="13">
        <f t="shared" si="14"/>
        <v>102.49680000000001</v>
      </c>
      <c r="W44" s="15">
        <v>100</v>
      </c>
      <c r="X44" s="16">
        <f t="shared" si="15"/>
        <v>8.8347148398779272</v>
      </c>
      <c r="Y44" s="13">
        <f t="shared" si="16"/>
        <v>1.5174132265592681</v>
      </c>
      <c r="Z44" s="13"/>
      <c r="AA44" s="13"/>
      <c r="AB44" s="13">
        <f>VLOOKUP(A:A,[4]TDSheet!$A:$D,4,0)</f>
        <v>95.087000000000003</v>
      </c>
      <c r="AC44" s="13">
        <f>VLOOKUP(A:A,[1]TDSheet!$A:$AC,29,0)</f>
        <v>0</v>
      </c>
      <c r="AD44" s="13">
        <f>VLOOKUP(A:A,[1]TDSheet!$A:$AD,30,0)</f>
        <v>101.3884</v>
      </c>
      <c r="AE44" s="13">
        <f>VLOOKUP(A:A,[1]TDSheet!$A:$AE,31,0)</f>
        <v>102.0744</v>
      </c>
      <c r="AF44" s="13">
        <f>VLOOKUP(A:A,[5]TDSheet!$A:$D,4,0)</f>
        <v>130.114</v>
      </c>
      <c r="AG44" s="13">
        <f>VLOOKUP(A:A,[1]TDSheet!$A:$AG,33,0)</f>
        <v>0</v>
      </c>
      <c r="AH44" s="13">
        <f t="shared" si="17"/>
        <v>0</v>
      </c>
      <c r="AI44" s="13">
        <f t="shared" si="18"/>
        <v>56</v>
      </c>
      <c r="AJ44" s="13">
        <f t="shared" si="19"/>
        <v>56</v>
      </c>
      <c r="AK44" s="13">
        <f t="shared" si="20"/>
        <v>200</v>
      </c>
      <c r="AL44" s="13">
        <f t="shared" si="21"/>
        <v>100</v>
      </c>
      <c r="AM44" s="13"/>
      <c r="AN44" s="13"/>
    </row>
    <row r="45" spans="1:40" s="1" customFormat="1" ht="11.1" customHeight="1" outlineLevel="1" x14ac:dyDescent="0.2">
      <c r="A45" s="7" t="s">
        <v>49</v>
      </c>
      <c r="B45" s="7" t="s">
        <v>9</v>
      </c>
      <c r="C45" s="8">
        <v>2576.5259999999998</v>
      </c>
      <c r="D45" s="8">
        <v>9471.6090000000004</v>
      </c>
      <c r="E45" s="8">
        <v>9461.2219999999998</v>
      </c>
      <c r="F45" s="8">
        <v>1555.4960000000001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3">
        <f>VLOOKUP(A:A,[2]TDSheet!$A:$F,6,0)</f>
        <v>9226.5930000000008</v>
      </c>
      <c r="K45" s="13">
        <f t="shared" si="13"/>
        <v>234.628999999999</v>
      </c>
      <c r="L45" s="13">
        <f>VLOOKUP(A:A,[1]TDSheet!$A:$N,14,0)</f>
        <v>1600</v>
      </c>
      <c r="M45" s="13">
        <f>VLOOKUP(A:A,[1]TDSheet!$A:$O,15,0)</f>
        <v>2600</v>
      </c>
      <c r="N45" s="13">
        <f>VLOOKUP(A:A,[1]TDSheet!$A:$P,16,0)</f>
        <v>1100</v>
      </c>
      <c r="O45" s="13">
        <f>VLOOKUP(A:A,[1]TDSheet!$A:$W,23,0)</f>
        <v>200</v>
      </c>
      <c r="P45" s="13">
        <f>VLOOKUP(A:A,[3]TDSheet!$A:$C,3,0)</f>
        <v>1000</v>
      </c>
      <c r="Q45" s="13"/>
      <c r="R45" s="15">
        <v>700</v>
      </c>
      <c r="S45" s="13"/>
      <c r="T45" s="15"/>
      <c r="U45" s="15">
        <v>2700</v>
      </c>
      <c r="V45" s="13">
        <f t="shared" si="14"/>
        <v>1429.7364</v>
      </c>
      <c r="W45" s="15">
        <v>1700</v>
      </c>
      <c r="X45" s="16">
        <f t="shared" si="15"/>
        <v>8.5019140591230649</v>
      </c>
      <c r="Y45" s="13">
        <f t="shared" si="16"/>
        <v>1.0879599903870392</v>
      </c>
      <c r="Z45" s="13"/>
      <c r="AA45" s="13"/>
      <c r="AB45" s="13">
        <f>VLOOKUP(A:A,[4]TDSheet!$A:$D,4,0)</f>
        <v>2312.54</v>
      </c>
      <c r="AC45" s="13">
        <f>VLOOKUP(A:A,[1]TDSheet!$A:$AC,29,0)</f>
        <v>0</v>
      </c>
      <c r="AD45" s="13">
        <f>VLOOKUP(A:A,[1]TDSheet!$A:$AD,30,0)</f>
        <v>729.55600000000004</v>
      </c>
      <c r="AE45" s="13">
        <f>VLOOKUP(A:A,[1]TDSheet!$A:$AE,31,0)</f>
        <v>1266.9574</v>
      </c>
      <c r="AF45" s="13">
        <f>VLOOKUP(A:A,[5]TDSheet!$A:$D,4,0)</f>
        <v>1674.422</v>
      </c>
      <c r="AG45" s="13" t="str">
        <f>VLOOKUP(A:A,[1]TDSheet!$A:$AG,33,0)</f>
        <v>аксент</v>
      </c>
      <c r="AH45" s="13">
        <f t="shared" si="17"/>
        <v>700</v>
      </c>
      <c r="AI45" s="13">
        <f t="shared" si="18"/>
        <v>1000</v>
      </c>
      <c r="AJ45" s="13">
        <f t="shared" si="19"/>
        <v>1000</v>
      </c>
      <c r="AK45" s="13">
        <f t="shared" si="20"/>
        <v>2700</v>
      </c>
      <c r="AL45" s="13">
        <f t="shared" si="21"/>
        <v>1700</v>
      </c>
      <c r="AM45" s="13"/>
      <c r="AN45" s="13"/>
    </row>
    <row r="46" spans="1:40" s="1" customFormat="1" ht="11.1" customHeight="1" outlineLevel="1" x14ac:dyDescent="0.2">
      <c r="A46" s="7" t="s">
        <v>50</v>
      </c>
      <c r="B46" s="7" t="s">
        <v>9</v>
      </c>
      <c r="C46" s="8">
        <v>1356.079</v>
      </c>
      <c r="D46" s="8">
        <v>7460.9650000000001</v>
      </c>
      <c r="E46" s="8">
        <v>6829.4759999999997</v>
      </c>
      <c r="F46" s="8">
        <v>1105.884</v>
      </c>
      <c r="G46" s="1">
        <f>VLOOKUP(A:A,[1]TDSheet!$A:$G,7,0)</f>
        <v>0</v>
      </c>
      <c r="H46" s="1">
        <f>VLOOKUP(A:A,[1]TDSheet!$A:$H,8,0)</f>
        <v>1</v>
      </c>
      <c r="I46" s="1" t="e">
        <f>VLOOKUP(A:A,[1]TDSheet!$A:$I,9,0)</f>
        <v>#N/A</v>
      </c>
      <c r="J46" s="13">
        <f>VLOOKUP(A:A,[2]TDSheet!$A:$F,6,0)</f>
        <v>6860.1130000000003</v>
      </c>
      <c r="K46" s="13">
        <f t="shared" si="13"/>
        <v>-30.637000000000626</v>
      </c>
      <c r="L46" s="13">
        <f>VLOOKUP(A:A,[1]TDSheet!$A:$N,14,0)</f>
        <v>1100</v>
      </c>
      <c r="M46" s="13">
        <f>VLOOKUP(A:A,[1]TDSheet!$A:$O,15,0)</f>
        <v>2400</v>
      </c>
      <c r="N46" s="13">
        <f>VLOOKUP(A:A,[1]TDSheet!$A:$P,16,0)</f>
        <v>0</v>
      </c>
      <c r="O46" s="13">
        <f>VLOOKUP(A:A,[1]TDSheet!$A:$W,23,0)</f>
        <v>900</v>
      </c>
      <c r="P46" s="13">
        <f>VLOOKUP(A:A,[3]TDSheet!$A:$C,3,0)</f>
        <v>1080</v>
      </c>
      <c r="Q46" s="13"/>
      <c r="R46" s="15"/>
      <c r="S46" s="13"/>
      <c r="T46" s="15">
        <v>1800</v>
      </c>
      <c r="U46" s="15"/>
      <c r="V46" s="13">
        <f t="shared" si="14"/>
        <v>1005.2185999999999</v>
      </c>
      <c r="W46" s="15">
        <v>1100</v>
      </c>
      <c r="X46" s="16">
        <f t="shared" si="15"/>
        <v>8.3622447893423395</v>
      </c>
      <c r="Y46" s="13">
        <f t="shared" si="16"/>
        <v>1.1001427948109994</v>
      </c>
      <c r="Z46" s="13"/>
      <c r="AA46" s="13"/>
      <c r="AB46" s="13">
        <f>VLOOKUP(A:A,[4]TDSheet!$A:$D,4,0)</f>
        <v>1803.383</v>
      </c>
      <c r="AC46" s="13">
        <f>VLOOKUP(A:A,[1]TDSheet!$A:$AC,29,0)</f>
        <v>0</v>
      </c>
      <c r="AD46" s="13">
        <f>VLOOKUP(A:A,[1]TDSheet!$A:$AD,30,0)</f>
        <v>1123.1312</v>
      </c>
      <c r="AE46" s="13">
        <f>VLOOKUP(A:A,[1]TDSheet!$A:$AE,31,0)</f>
        <v>957.02060000000006</v>
      </c>
      <c r="AF46" s="13">
        <f>VLOOKUP(A:A,[5]TDSheet!$A:$D,4,0)</f>
        <v>1018.249</v>
      </c>
      <c r="AG46" s="13" t="str">
        <f>VLOOKUP(A:A,[1]TDSheet!$A:$AG,33,0)</f>
        <v>оконч</v>
      </c>
      <c r="AH46" s="13">
        <f t="shared" si="17"/>
        <v>0</v>
      </c>
      <c r="AI46" s="13">
        <f t="shared" si="18"/>
        <v>2880</v>
      </c>
      <c r="AJ46" s="13">
        <f t="shared" si="19"/>
        <v>2880</v>
      </c>
      <c r="AK46" s="13">
        <f t="shared" si="20"/>
        <v>0</v>
      </c>
      <c r="AL46" s="13">
        <f t="shared" si="21"/>
        <v>1100</v>
      </c>
      <c r="AM46" s="13"/>
      <c r="AN46" s="13"/>
    </row>
    <row r="47" spans="1:40" s="1" customFormat="1" ht="11.1" customHeight="1" outlineLevel="1" x14ac:dyDescent="0.2">
      <c r="A47" s="7" t="s">
        <v>51</v>
      </c>
      <c r="B47" s="7" t="s">
        <v>9</v>
      </c>
      <c r="C47" s="8">
        <v>23.082000000000001</v>
      </c>
      <c r="D47" s="8">
        <v>532.63099999999997</v>
      </c>
      <c r="E47" s="8">
        <v>260.286</v>
      </c>
      <c r="F47" s="8">
        <v>140.22300000000001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3">
        <f>VLOOKUP(A:A,[2]TDSheet!$A:$F,6,0)</f>
        <v>478.93299999999999</v>
      </c>
      <c r="K47" s="13">
        <f t="shared" si="13"/>
        <v>-218.64699999999999</v>
      </c>
      <c r="L47" s="13">
        <f>VLOOKUP(A:A,[1]TDSheet!$A:$N,14,0)</f>
        <v>120</v>
      </c>
      <c r="M47" s="13">
        <f>VLOOKUP(A:A,[1]TDSheet!$A:$O,15,0)</f>
        <v>0</v>
      </c>
      <c r="N47" s="13">
        <f>VLOOKUP(A:A,[1]TDSheet!$A:$P,16,0)</f>
        <v>70</v>
      </c>
      <c r="O47" s="13">
        <f>VLOOKUP(A:A,[1]TDSheet!$A:$W,23,0)</f>
        <v>100</v>
      </c>
      <c r="P47" s="13">
        <f>VLOOKUP(A:A,[3]TDSheet!$A:$C,3,0)</f>
        <v>45.6</v>
      </c>
      <c r="Q47" s="13"/>
      <c r="R47" s="15"/>
      <c r="S47" s="13"/>
      <c r="T47" s="15"/>
      <c r="U47" s="15">
        <v>70</v>
      </c>
      <c r="V47" s="13">
        <f t="shared" si="14"/>
        <v>32.001599999999996</v>
      </c>
      <c r="W47" s="15">
        <v>70</v>
      </c>
      <c r="X47" s="16">
        <f t="shared" si="15"/>
        <v>17.818577821108946</v>
      </c>
      <c r="Y47" s="13">
        <f t="shared" si="16"/>
        <v>4.3817496625168753</v>
      </c>
      <c r="Z47" s="13"/>
      <c r="AA47" s="13"/>
      <c r="AB47" s="13">
        <f>VLOOKUP(A:A,[4]TDSheet!$A:$D,4,0)</f>
        <v>100.27800000000001</v>
      </c>
      <c r="AC47" s="13">
        <f>VLOOKUP(A:A,[1]TDSheet!$A:$AC,29,0)</f>
        <v>0</v>
      </c>
      <c r="AD47" s="13">
        <f>VLOOKUP(A:A,[1]TDSheet!$A:$AD,30,0)</f>
        <v>47.399799999999999</v>
      </c>
      <c r="AE47" s="13">
        <f>VLOOKUP(A:A,[1]TDSheet!$A:$AE,31,0)</f>
        <v>50.618200000000002</v>
      </c>
      <c r="AF47" s="13">
        <f>VLOOKUP(A:A,[5]TDSheet!$A:$D,4,0)</f>
        <v>71.313999999999993</v>
      </c>
      <c r="AG47" s="13">
        <f>VLOOKUP(A:A,[1]TDSheet!$A:$AG,33,0)</f>
        <v>0</v>
      </c>
      <c r="AH47" s="13">
        <f t="shared" si="17"/>
        <v>0</v>
      </c>
      <c r="AI47" s="13">
        <f t="shared" si="18"/>
        <v>45.6</v>
      </c>
      <c r="AJ47" s="13">
        <f t="shared" si="19"/>
        <v>45.6</v>
      </c>
      <c r="AK47" s="13">
        <f t="shared" si="20"/>
        <v>70</v>
      </c>
      <c r="AL47" s="13">
        <f t="shared" si="21"/>
        <v>70</v>
      </c>
      <c r="AM47" s="13"/>
      <c r="AN47" s="13"/>
    </row>
    <row r="48" spans="1:40" s="1" customFormat="1" ht="21.95" customHeight="1" outlineLevel="1" x14ac:dyDescent="0.2">
      <c r="A48" s="7" t="s">
        <v>52</v>
      </c>
      <c r="B48" s="7" t="s">
        <v>9</v>
      </c>
      <c r="C48" s="8">
        <v>26.672999999999998</v>
      </c>
      <c r="D48" s="8">
        <v>647.75699999999995</v>
      </c>
      <c r="E48" s="8">
        <v>404.00599999999997</v>
      </c>
      <c r="F48" s="8">
        <v>189.583</v>
      </c>
      <c r="G48" s="1">
        <f>VLOOKUP(A:A,[1]TDSheet!$A:$G,7,0)</f>
        <v>0</v>
      </c>
      <c r="H48" s="1">
        <f>VLOOKUP(A:A,[1]TDSheet!$A:$H,8,0)</f>
        <v>1</v>
      </c>
      <c r="I48" s="1" t="e">
        <f>VLOOKUP(A:A,[1]TDSheet!$A:$I,9,0)</f>
        <v>#N/A</v>
      </c>
      <c r="J48" s="13">
        <f>VLOOKUP(A:A,[2]TDSheet!$A:$F,6,0)</f>
        <v>517.27599999999995</v>
      </c>
      <c r="K48" s="13">
        <f t="shared" si="13"/>
        <v>-113.26999999999998</v>
      </c>
      <c r="L48" s="13">
        <f>VLOOKUP(A:A,[1]TDSheet!$A:$N,14,0)</f>
        <v>100</v>
      </c>
      <c r="M48" s="13">
        <f>VLOOKUP(A:A,[1]TDSheet!$A:$O,15,0)</f>
        <v>0</v>
      </c>
      <c r="N48" s="13">
        <f>VLOOKUP(A:A,[1]TDSheet!$A:$P,16,0)</f>
        <v>70</v>
      </c>
      <c r="O48" s="13">
        <f>VLOOKUP(A:A,[1]TDSheet!$A:$W,23,0)</f>
        <v>100</v>
      </c>
      <c r="P48" s="13">
        <f>VLOOKUP(A:A,[3]TDSheet!$A:$C,3,0)</f>
        <v>32.799999999999997</v>
      </c>
      <c r="Q48" s="13"/>
      <c r="R48" s="15"/>
      <c r="S48" s="13"/>
      <c r="T48" s="15"/>
      <c r="U48" s="15">
        <v>60</v>
      </c>
      <c r="V48" s="13">
        <f t="shared" si="14"/>
        <v>65.938599999999994</v>
      </c>
      <c r="W48" s="15">
        <v>60</v>
      </c>
      <c r="X48" s="16">
        <f t="shared" si="15"/>
        <v>8.7897377257023965</v>
      </c>
      <c r="Y48" s="13">
        <f t="shared" si="16"/>
        <v>2.8751444525664787</v>
      </c>
      <c r="Z48" s="13"/>
      <c r="AA48" s="13"/>
      <c r="AB48" s="13">
        <f>VLOOKUP(A:A,[4]TDSheet!$A:$D,4,0)</f>
        <v>74.313000000000002</v>
      </c>
      <c r="AC48" s="13">
        <f>VLOOKUP(A:A,[1]TDSheet!$A:$AC,29,0)</f>
        <v>0</v>
      </c>
      <c r="AD48" s="13">
        <f>VLOOKUP(A:A,[1]TDSheet!$A:$AD,30,0)</f>
        <v>60.123400000000004</v>
      </c>
      <c r="AE48" s="13">
        <f>VLOOKUP(A:A,[1]TDSheet!$A:$AE,31,0)</f>
        <v>72.031800000000004</v>
      </c>
      <c r="AF48" s="13">
        <f>VLOOKUP(A:A,[5]TDSheet!$A:$D,4,0)</f>
        <v>63.957999999999998</v>
      </c>
      <c r="AG48" s="13">
        <f>VLOOKUP(A:A,[1]TDSheet!$A:$AG,33,0)</f>
        <v>0</v>
      </c>
      <c r="AH48" s="13">
        <f t="shared" si="17"/>
        <v>0</v>
      </c>
      <c r="AI48" s="13">
        <f t="shared" si="18"/>
        <v>32.799999999999997</v>
      </c>
      <c r="AJ48" s="13">
        <f t="shared" si="19"/>
        <v>32.799999999999997</v>
      </c>
      <c r="AK48" s="13">
        <f t="shared" si="20"/>
        <v>60</v>
      </c>
      <c r="AL48" s="13">
        <f t="shared" si="21"/>
        <v>60</v>
      </c>
      <c r="AM48" s="13"/>
      <c r="AN48" s="13"/>
    </row>
    <row r="49" spans="1:40" s="1" customFormat="1" ht="11.1" customHeight="1" outlineLevel="1" x14ac:dyDescent="0.2">
      <c r="A49" s="7" t="s">
        <v>53</v>
      </c>
      <c r="B49" s="7" t="s">
        <v>9</v>
      </c>
      <c r="C49" s="8">
        <v>9.1280000000000001</v>
      </c>
      <c r="D49" s="8">
        <v>77.683999999999997</v>
      </c>
      <c r="E49" s="8">
        <v>18.893999999999998</v>
      </c>
      <c r="F49" s="8">
        <v>58.085999999999999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3">
        <f>VLOOKUP(A:A,[2]TDSheet!$A:$F,6,0)</f>
        <v>25.361999999999998</v>
      </c>
      <c r="K49" s="13">
        <f t="shared" si="13"/>
        <v>-6.468</v>
      </c>
      <c r="L49" s="13">
        <f>VLOOKUP(A:A,[1]TDSheet!$A:$N,14,0)</f>
        <v>0</v>
      </c>
      <c r="M49" s="13">
        <f>VLOOKUP(A:A,[1]TDSheet!$A:$O,15,0)</f>
        <v>0</v>
      </c>
      <c r="N49" s="13">
        <f>VLOOKUP(A:A,[1]TDSheet!$A:$P,16,0)</f>
        <v>0</v>
      </c>
      <c r="O49" s="13">
        <f>VLOOKUP(A:A,[1]TDSheet!$A:$W,23,0)</f>
        <v>0</v>
      </c>
      <c r="P49" s="13">
        <f>VLOOKUP(A:A,[3]TDSheet!$A:$C,3,0)</f>
        <v>4</v>
      </c>
      <c r="Q49" s="13"/>
      <c r="R49" s="15"/>
      <c r="S49" s="13"/>
      <c r="T49" s="15"/>
      <c r="U49" s="15"/>
      <c r="V49" s="13">
        <f t="shared" si="14"/>
        <v>2.6165999999999996</v>
      </c>
      <c r="W49" s="15"/>
      <c r="X49" s="16">
        <f t="shared" si="15"/>
        <v>22.199036918138045</v>
      </c>
      <c r="Y49" s="13">
        <f t="shared" si="16"/>
        <v>22.199036918138045</v>
      </c>
      <c r="Z49" s="13"/>
      <c r="AA49" s="13"/>
      <c r="AB49" s="13">
        <f>VLOOKUP(A:A,[4]TDSheet!$A:$D,4,0)</f>
        <v>5.8109999999999999</v>
      </c>
      <c r="AC49" s="13">
        <f>VLOOKUP(A:A,[1]TDSheet!$A:$AC,29,0)</f>
        <v>0</v>
      </c>
      <c r="AD49" s="13">
        <f>VLOOKUP(A:A,[1]TDSheet!$A:$AD,30,0)</f>
        <v>4.1360000000000001</v>
      </c>
      <c r="AE49" s="13">
        <f>VLOOKUP(A:A,[1]TDSheet!$A:$AE,31,0)</f>
        <v>3.633</v>
      </c>
      <c r="AF49" s="13">
        <f>VLOOKUP(A:A,[5]TDSheet!$A:$D,4,0)</f>
        <v>2.19</v>
      </c>
      <c r="AG49" s="13" t="e">
        <f>VLOOKUP(A:A,[1]TDSheet!$A:$AG,33,0)</f>
        <v>#N/A</v>
      </c>
      <c r="AH49" s="13">
        <f t="shared" si="17"/>
        <v>0</v>
      </c>
      <c r="AI49" s="13">
        <f t="shared" si="18"/>
        <v>4</v>
      </c>
      <c r="AJ49" s="13">
        <f t="shared" si="19"/>
        <v>4</v>
      </c>
      <c r="AK49" s="13">
        <f t="shared" si="20"/>
        <v>0</v>
      </c>
      <c r="AL49" s="13">
        <f t="shared" si="21"/>
        <v>0</v>
      </c>
      <c r="AM49" s="13"/>
      <c r="AN49" s="13"/>
    </row>
    <row r="50" spans="1:40" s="1" customFormat="1" ht="11.1" customHeight="1" outlineLevel="1" x14ac:dyDescent="0.2">
      <c r="A50" s="7" t="s">
        <v>54</v>
      </c>
      <c r="B50" s="7" t="s">
        <v>9</v>
      </c>
      <c r="C50" s="8">
        <v>231.524</v>
      </c>
      <c r="D50" s="8">
        <v>786.66600000000005</v>
      </c>
      <c r="E50" s="8">
        <v>616.29899999999998</v>
      </c>
      <c r="F50" s="8">
        <v>292.28300000000002</v>
      </c>
      <c r="G50" s="1">
        <f>VLOOKUP(A:A,[1]TDSheet!$A:$G,7,0)</f>
        <v>0</v>
      </c>
      <c r="H50" s="1">
        <f>VLOOKUP(A:A,[1]TDSheet!$A:$H,8,0)</f>
        <v>1</v>
      </c>
      <c r="I50" s="1" t="e">
        <f>VLOOKUP(A:A,[1]TDSheet!$A:$I,9,0)</f>
        <v>#N/A</v>
      </c>
      <c r="J50" s="13">
        <f>VLOOKUP(A:A,[2]TDSheet!$A:$F,6,0)</f>
        <v>958.39700000000005</v>
      </c>
      <c r="K50" s="13">
        <f t="shared" si="13"/>
        <v>-342.09800000000007</v>
      </c>
      <c r="L50" s="13">
        <f>VLOOKUP(A:A,[1]TDSheet!$A:$N,14,0)</f>
        <v>150</v>
      </c>
      <c r="M50" s="13">
        <f>VLOOKUP(A:A,[1]TDSheet!$A:$O,15,0)</f>
        <v>0</v>
      </c>
      <c r="N50" s="13">
        <f>VLOOKUP(A:A,[1]TDSheet!$A:$P,16,0)</f>
        <v>250</v>
      </c>
      <c r="O50" s="13">
        <f>VLOOKUP(A:A,[1]TDSheet!$A:$W,23,0)</f>
        <v>150</v>
      </c>
      <c r="P50" s="13">
        <f>VLOOKUP(A:A,[3]TDSheet!$A:$C,3,0)</f>
        <v>52</v>
      </c>
      <c r="Q50" s="13"/>
      <c r="R50" s="15">
        <v>100</v>
      </c>
      <c r="S50" s="13"/>
      <c r="T50" s="15"/>
      <c r="U50" s="15">
        <v>150</v>
      </c>
      <c r="V50" s="13">
        <f t="shared" si="14"/>
        <v>101.08099999999999</v>
      </c>
      <c r="W50" s="15">
        <v>150</v>
      </c>
      <c r="X50" s="16">
        <f t="shared" si="15"/>
        <v>12.289975366290401</v>
      </c>
      <c r="Y50" s="13">
        <f t="shared" si="16"/>
        <v>2.8915721055391224</v>
      </c>
      <c r="Z50" s="13"/>
      <c r="AA50" s="13"/>
      <c r="AB50" s="13">
        <f>VLOOKUP(A:A,[4]TDSheet!$A:$D,4,0)</f>
        <v>110.89400000000001</v>
      </c>
      <c r="AC50" s="13">
        <f>VLOOKUP(A:A,[1]TDSheet!$A:$AC,29,0)</f>
        <v>0</v>
      </c>
      <c r="AD50" s="13">
        <f>VLOOKUP(A:A,[1]TDSheet!$A:$AD,30,0)</f>
        <v>108.39919999999999</v>
      </c>
      <c r="AE50" s="13">
        <f>VLOOKUP(A:A,[1]TDSheet!$A:$AE,31,0)</f>
        <v>106.0116</v>
      </c>
      <c r="AF50" s="13">
        <f>VLOOKUP(A:A,[5]TDSheet!$A:$D,4,0)</f>
        <v>172.173</v>
      </c>
      <c r="AG50" s="13">
        <f>VLOOKUP(A:A,[1]TDSheet!$A:$AG,33,0)</f>
        <v>0</v>
      </c>
      <c r="AH50" s="13">
        <f t="shared" si="17"/>
        <v>100</v>
      </c>
      <c r="AI50" s="13">
        <f t="shared" si="18"/>
        <v>52</v>
      </c>
      <c r="AJ50" s="13">
        <f t="shared" si="19"/>
        <v>52</v>
      </c>
      <c r="AK50" s="13">
        <f t="shared" si="20"/>
        <v>150</v>
      </c>
      <c r="AL50" s="13">
        <f t="shared" si="21"/>
        <v>150</v>
      </c>
      <c r="AM50" s="13"/>
      <c r="AN50" s="13"/>
    </row>
    <row r="51" spans="1:40" s="1" customFormat="1" ht="11.1" customHeight="1" outlineLevel="1" x14ac:dyDescent="0.2">
      <c r="A51" s="7" t="s">
        <v>55</v>
      </c>
      <c r="B51" s="7" t="s">
        <v>9</v>
      </c>
      <c r="C51" s="8">
        <v>19.93</v>
      </c>
      <c r="D51" s="8">
        <v>297.37400000000002</v>
      </c>
      <c r="E51" s="8">
        <v>153.733</v>
      </c>
      <c r="F51" s="8">
        <v>16.503</v>
      </c>
      <c r="G51" s="1" t="str">
        <f>VLOOKUP(A:A,[1]TDSheet!$A:$G,7,0)</f>
        <v>н</v>
      </c>
      <c r="H51" s="1">
        <f>VLOOKUP(A:A,[1]TDSheet!$A:$H,8,0)</f>
        <v>1</v>
      </c>
      <c r="I51" s="1" t="e">
        <f>VLOOKUP(A:A,[1]TDSheet!$A:$I,9,0)</f>
        <v>#N/A</v>
      </c>
      <c r="J51" s="13">
        <f>VLOOKUP(A:A,[2]TDSheet!$A:$F,6,0)</f>
        <v>189.886</v>
      </c>
      <c r="K51" s="13">
        <f t="shared" si="13"/>
        <v>-36.152999999999992</v>
      </c>
      <c r="L51" s="13">
        <f>VLOOKUP(A:A,[1]TDSheet!$A:$N,14,0)</f>
        <v>0</v>
      </c>
      <c r="M51" s="13">
        <f>VLOOKUP(A:A,[1]TDSheet!$A:$O,15,0)</f>
        <v>0</v>
      </c>
      <c r="N51" s="13">
        <f>VLOOKUP(A:A,[1]TDSheet!$A:$P,16,0)</f>
        <v>0</v>
      </c>
      <c r="O51" s="13">
        <f>VLOOKUP(A:A,[1]TDSheet!$A:$W,23,0)</f>
        <v>0</v>
      </c>
      <c r="P51" s="13">
        <f>VLOOKUP(A:A,[3]TDSheet!$A:$C,3,0)</f>
        <v>56</v>
      </c>
      <c r="Q51" s="13"/>
      <c r="R51" s="15">
        <v>20</v>
      </c>
      <c r="S51" s="13"/>
      <c r="T51" s="15"/>
      <c r="U51" s="15">
        <v>10</v>
      </c>
      <c r="V51" s="13">
        <f t="shared" si="14"/>
        <v>8.0894000000000013</v>
      </c>
      <c r="W51" s="15">
        <v>20</v>
      </c>
      <c r="X51" s="16">
        <f t="shared" si="15"/>
        <v>8.2210052661507635</v>
      </c>
      <c r="Y51" s="13">
        <f t="shared" si="16"/>
        <v>2.0400771379830394</v>
      </c>
      <c r="Z51" s="13"/>
      <c r="AA51" s="13"/>
      <c r="AB51" s="13">
        <f>VLOOKUP(A:A,[4]TDSheet!$A:$D,4,0)</f>
        <v>113.286</v>
      </c>
      <c r="AC51" s="13">
        <f>VLOOKUP(A:A,[1]TDSheet!$A:$AC,29,0)</f>
        <v>0</v>
      </c>
      <c r="AD51" s="13">
        <f>VLOOKUP(A:A,[1]TDSheet!$A:$AD,30,0)</f>
        <v>5.6554000000000002</v>
      </c>
      <c r="AE51" s="13">
        <f>VLOOKUP(A:A,[1]TDSheet!$A:$AE,31,0)</f>
        <v>6.1592000000000002</v>
      </c>
      <c r="AF51" s="13">
        <f>VLOOKUP(A:A,[5]TDSheet!$A:$D,4,0)</f>
        <v>25.129000000000001</v>
      </c>
      <c r="AG51" s="13" t="str">
        <f>VLOOKUP(A:A,[1]TDSheet!$A:$AG,33,0)</f>
        <v>???</v>
      </c>
      <c r="AH51" s="13">
        <f t="shared" si="17"/>
        <v>20</v>
      </c>
      <c r="AI51" s="13">
        <f t="shared" si="18"/>
        <v>56</v>
      </c>
      <c r="AJ51" s="13">
        <f t="shared" si="19"/>
        <v>56</v>
      </c>
      <c r="AK51" s="13">
        <f t="shared" si="20"/>
        <v>10</v>
      </c>
      <c r="AL51" s="13">
        <f t="shared" si="21"/>
        <v>20</v>
      </c>
      <c r="AM51" s="13"/>
      <c r="AN51" s="13"/>
    </row>
    <row r="52" spans="1:40" s="1" customFormat="1" ht="11.1" customHeight="1" outlineLevel="1" x14ac:dyDescent="0.2">
      <c r="A52" s="7" t="s">
        <v>56</v>
      </c>
      <c r="B52" s="7" t="s">
        <v>9</v>
      </c>
      <c r="C52" s="8">
        <v>48.698999999999998</v>
      </c>
      <c r="D52" s="8">
        <v>362.166</v>
      </c>
      <c r="E52" s="8">
        <v>306.08800000000002</v>
      </c>
      <c r="F52" s="8">
        <v>1.2829999999999999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3">
        <f>VLOOKUP(A:A,[2]TDSheet!$A:$F,6,0)</f>
        <v>345.09100000000001</v>
      </c>
      <c r="K52" s="13">
        <f t="shared" si="13"/>
        <v>-39.002999999999986</v>
      </c>
      <c r="L52" s="13">
        <f>VLOOKUP(A:A,[1]TDSheet!$A:$N,14,0)</f>
        <v>0</v>
      </c>
      <c r="M52" s="13">
        <f>VLOOKUP(A:A,[1]TDSheet!$A:$O,15,0)</f>
        <v>0</v>
      </c>
      <c r="N52" s="13">
        <f>VLOOKUP(A:A,[1]TDSheet!$A:$P,16,0)</f>
        <v>120</v>
      </c>
      <c r="O52" s="13">
        <f>VLOOKUP(A:A,[1]TDSheet!$A:$W,23,0)</f>
        <v>100</v>
      </c>
      <c r="P52" s="13">
        <f>VLOOKUP(A:A,[3]TDSheet!$A:$C,3,0)</f>
        <v>50.4</v>
      </c>
      <c r="Q52" s="13"/>
      <c r="R52" s="15"/>
      <c r="S52" s="13"/>
      <c r="T52" s="15"/>
      <c r="U52" s="15">
        <v>70</v>
      </c>
      <c r="V52" s="13">
        <f t="shared" si="14"/>
        <v>40.494600000000005</v>
      </c>
      <c r="W52" s="15">
        <v>30</v>
      </c>
      <c r="X52" s="16">
        <f t="shared" si="15"/>
        <v>7.9339714431059933</v>
      </c>
      <c r="Y52" s="13">
        <f t="shared" si="16"/>
        <v>3.1683236777249303E-2</v>
      </c>
      <c r="Z52" s="13"/>
      <c r="AA52" s="13"/>
      <c r="AB52" s="13">
        <f>VLOOKUP(A:A,[4]TDSheet!$A:$D,4,0)</f>
        <v>103.61499999999999</v>
      </c>
      <c r="AC52" s="13">
        <f>VLOOKUP(A:A,[1]TDSheet!$A:$AC,29,0)</f>
        <v>0</v>
      </c>
      <c r="AD52" s="13">
        <f>VLOOKUP(A:A,[1]TDSheet!$A:$AD,30,0)</f>
        <v>35.363600000000005</v>
      </c>
      <c r="AE52" s="13">
        <f>VLOOKUP(A:A,[1]TDSheet!$A:$AE,31,0)</f>
        <v>23.0886</v>
      </c>
      <c r="AF52" s="13">
        <f>VLOOKUP(A:A,[5]TDSheet!$A:$D,4,0)</f>
        <v>19.643999999999998</v>
      </c>
      <c r="AG52" s="13">
        <f>VLOOKUP(A:A,[1]TDSheet!$A:$AG,33,0)</f>
        <v>0</v>
      </c>
      <c r="AH52" s="13">
        <f t="shared" si="17"/>
        <v>0</v>
      </c>
      <c r="AI52" s="13">
        <f t="shared" si="18"/>
        <v>50.4</v>
      </c>
      <c r="AJ52" s="13">
        <f t="shared" si="19"/>
        <v>50.4</v>
      </c>
      <c r="AK52" s="13">
        <f t="shared" si="20"/>
        <v>70</v>
      </c>
      <c r="AL52" s="13">
        <f t="shared" si="21"/>
        <v>30</v>
      </c>
      <c r="AM52" s="13"/>
      <c r="AN52" s="13"/>
    </row>
    <row r="53" spans="1:40" s="1" customFormat="1" ht="11.1" customHeight="1" outlineLevel="1" x14ac:dyDescent="0.2">
      <c r="A53" s="7" t="s">
        <v>57</v>
      </c>
      <c r="B53" s="7" t="s">
        <v>9</v>
      </c>
      <c r="C53" s="8">
        <v>51.161999999999999</v>
      </c>
      <c r="D53" s="8">
        <v>427.77499999999998</v>
      </c>
      <c r="E53" s="8">
        <v>240.01300000000001</v>
      </c>
      <c r="F53" s="8">
        <v>149.15</v>
      </c>
      <c r="G53" s="1" t="str">
        <f>VLOOKUP(A:A,[1]TDSheet!$A:$G,7,0)</f>
        <v>н</v>
      </c>
      <c r="H53" s="1">
        <f>VLOOKUP(A:A,[1]TDSheet!$A:$H,8,0)</f>
        <v>1</v>
      </c>
      <c r="I53" s="1" t="e">
        <f>VLOOKUP(A:A,[1]TDSheet!$A:$I,9,0)</f>
        <v>#N/A</v>
      </c>
      <c r="J53" s="13">
        <f>VLOOKUP(A:A,[2]TDSheet!$A:$F,6,0)</f>
        <v>288.90100000000001</v>
      </c>
      <c r="K53" s="13">
        <f t="shared" si="13"/>
        <v>-48.888000000000005</v>
      </c>
      <c r="L53" s="13">
        <f>VLOOKUP(A:A,[1]TDSheet!$A:$N,14,0)</f>
        <v>70</v>
      </c>
      <c r="M53" s="13">
        <f>VLOOKUP(A:A,[1]TDSheet!$A:$O,15,0)</f>
        <v>0</v>
      </c>
      <c r="N53" s="13">
        <f>VLOOKUP(A:A,[1]TDSheet!$A:$P,16,0)</f>
        <v>50</v>
      </c>
      <c r="O53" s="13">
        <f>VLOOKUP(A:A,[1]TDSheet!$A:$W,23,0)</f>
        <v>50</v>
      </c>
      <c r="P53" s="13">
        <f>VLOOKUP(A:A,[3]TDSheet!$A:$C,3,0)</f>
        <v>30.4</v>
      </c>
      <c r="Q53" s="13"/>
      <c r="R53" s="15"/>
      <c r="S53" s="13"/>
      <c r="T53" s="15"/>
      <c r="U53" s="15"/>
      <c r="V53" s="13">
        <f t="shared" si="14"/>
        <v>41.696600000000004</v>
      </c>
      <c r="W53" s="15">
        <v>20</v>
      </c>
      <c r="X53" s="16">
        <f t="shared" si="15"/>
        <v>8.1337567091801244</v>
      </c>
      <c r="Y53" s="13">
        <f t="shared" si="16"/>
        <v>3.577030261460167</v>
      </c>
      <c r="Z53" s="13"/>
      <c r="AA53" s="13"/>
      <c r="AB53" s="13">
        <f>VLOOKUP(A:A,[4]TDSheet!$A:$D,4,0)</f>
        <v>31.53</v>
      </c>
      <c r="AC53" s="13">
        <f>VLOOKUP(A:A,[1]TDSheet!$A:$AC,29,0)</f>
        <v>0</v>
      </c>
      <c r="AD53" s="13">
        <f>VLOOKUP(A:A,[1]TDSheet!$A:$AD,30,0)</f>
        <v>41.026600000000002</v>
      </c>
      <c r="AE53" s="13">
        <f>VLOOKUP(A:A,[1]TDSheet!$A:$AE,31,0)</f>
        <v>50.05</v>
      </c>
      <c r="AF53" s="13">
        <f>VLOOKUP(A:A,[5]TDSheet!$A:$D,4,0)</f>
        <v>44.813000000000002</v>
      </c>
      <c r="AG53" s="13">
        <f>VLOOKUP(A:A,[1]TDSheet!$A:$AG,33,0)</f>
        <v>0</v>
      </c>
      <c r="AH53" s="13">
        <f t="shared" si="17"/>
        <v>0</v>
      </c>
      <c r="AI53" s="13">
        <f t="shared" si="18"/>
        <v>30.4</v>
      </c>
      <c r="AJ53" s="13">
        <f t="shared" si="19"/>
        <v>30.4</v>
      </c>
      <c r="AK53" s="13">
        <f t="shared" si="20"/>
        <v>0</v>
      </c>
      <c r="AL53" s="13">
        <f t="shared" si="21"/>
        <v>20</v>
      </c>
      <c r="AM53" s="13"/>
      <c r="AN53" s="13"/>
    </row>
    <row r="54" spans="1:40" s="1" customFormat="1" ht="11.1" customHeight="1" outlineLevel="1" x14ac:dyDescent="0.2">
      <c r="A54" s="7" t="s">
        <v>58</v>
      </c>
      <c r="B54" s="7" t="s">
        <v>9</v>
      </c>
      <c r="C54" s="8">
        <v>92.927000000000007</v>
      </c>
      <c r="D54" s="8">
        <v>3234.28</v>
      </c>
      <c r="E54" s="8">
        <v>1866.021</v>
      </c>
      <c r="F54" s="8">
        <v>433.28</v>
      </c>
      <c r="G54" s="1">
        <f>VLOOKUP(A:A,[1]TDSheet!$A:$G,7,0)</f>
        <v>0</v>
      </c>
      <c r="H54" s="1">
        <f>VLOOKUP(A:A,[1]TDSheet!$A:$H,8,0)</f>
        <v>1</v>
      </c>
      <c r="I54" s="1" t="e">
        <f>VLOOKUP(A:A,[1]TDSheet!$A:$I,9,0)</f>
        <v>#N/A</v>
      </c>
      <c r="J54" s="13">
        <f>VLOOKUP(A:A,[2]TDSheet!$A:$F,6,0)</f>
        <v>1899.38</v>
      </c>
      <c r="K54" s="13">
        <f t="shared" si="13"/>
        <v>-33.359000000000151</v>
      </c>
      <c r="L54" s="13">
        <f>VLOOKUP(A:A,[1]TDSheet!$A:$N,14,0)</f>
        <v>350</v>
      </c>
      <c r="M54" s="13">
        <f>VLOOKUP(A:A,[1]TDSheet!$A:$O,15,0)</f>
        <v>0</v>
      </c>
      <c r="N54" s="13">
        <f>VLOOKUP(A:A,[1]TDSheet!$A:$P,16,0)</f>
        <v>600</v>
      </c>
      <c r="O54" s="13">
        <f>VLOOKUP(A:A,[1]TDSheet!$A:$W,23,0)</f>
        <v>400</v>
      </c>
      <c r="P54" s="13">
        <f>VLOOKUP(A:A,[3]TDSheet!$A:$C,3,0)</f>
        <v>132</v>
      </c>
      <c r="Q54" s="13"/>
      <c r="R54" s="15">
        <v>100</v>
      </c>
      <c r="S54" s="13"/>
      <c r="T54" s="15"/>
      <c r="U54" s="15">
        <v>500</v>
      </c>
      <c r="V54" s="13">
        <f t="shared" si="14"/>
        <v>320.21499999999997</v>
      </c>
      <c r="W54" s="15">
        <v>300</v>
      </c>
      <c r="X54" s="16">
        <f t="shared" si="15"/>
        <v>8.3796199428508977</v>
      </c>
      <c r="Y54" s="13">
        <f t="shared" si="16"/>
        <v>1.3530908920568994</v>
      </c>
      <c r="Z54" s="13"/>
      <c r="AA54" s="13"/>
      <c r="AB54" s="13">
        <f>VLOOKUP(A:A,[4]TDSheet!$A:$D,4,0)</f>
        <v>264.94600000000003</v>
      </c>
      <c r="AC54" s="13">
        <f>VLOOKUP(A:A,[1]TDSheet!$A:$AC,29,0)</f>
        <v>0</v>
      </c>
      <c r="AD54" s="13">
        <f>VLOOKUP(A:A,[1]TDSheet!$A:$AD,30,0)</f>
        <v>277.18680000000001</v>
      </c>
      <c r="AE54" s="13">
        <f>VLOOKUP(A:A,[1]TDSheet!$A:$AE,31,0)</f>
        <v>303.23220000000003</v>
      </c>
      <c r="AF54" s="13">
        <f>VLOOKUP(A:A,[5]TDSheet!$A:$D,4,0)</f>
        <v>351.625</v>
      </c>
      <c r="AG54" s="13" t="str">
        <f>VLOOKUP(A:A,[1]TDSheet!$A:$AG,33,0)</f>
        <v>аксент</v>
      </c>
      <c r="AH54" s="13">
        <f t="shared" si="17"/>
        <v>100</v>
      </c>
      <c r="AI54" s="13">
        <f t="shared" si="18"/>
        <v>132</v>
      </c>
      <c r="AJ54" s="13">
        <f t="shared" si="19"/>
        <v>132</v>
      </c>
      <c r="AK54" s="13">
        <f t="shared" si="20"/>
        <v>500</v>
      </c>
      <c r="AL54" s="13">
        <f t="shared" si="21"/>
        <v>300</v>
      </c>
      <c r="AM54" s="13"/>
      <c r="AN54" s="13"/>
    </row>
    <row r="55" spans="1:40" s="1" customFormat="1" ht="21.95" customHeight="1" outlineLevel="1" x14ac:dyDescent="0.2">
      <c r="A55" s="7" t="s">
        <v>59</v>
      </c>
      <c r="B55" s="7" t="s">
        <v>9</v>
      </c>
      <c r="C55" s="8">
        <v>32.32</v>
      </c>
      <c r="D55" s="8">
        <v>135.32300000000001</v>
      </c>
      <c r="E55" s="8">
        <v>114.843</v>
      </c>
      <c r="F55" s="8">
        <v>50.012</v>
      </c>
      <c r="G55" s="1">
        <f>VLOOKUP(A:A,[1]TDSheet!$A:$G,7,0)</f>
        <v>0</v>
      </c>
      <c r="H55" s="1">
        <f>VLOOKUP(A:A,[1]TDSheet!$A:$H,8,0)</f>
        <v>1</v>
      </c>
      <c r="I55" s="1" t="e">
        <f>VLOOKUP(A:A,[1]TDSheet!$A:$I,9,0)</f>
        <v>#N/A</v>
      </c>
      <c r="J55" s="13">
        <f>VLOOKUP(A:A,[2]TDSheet!$A:$F,6,0)</f>
        <v>127.30200000000001</v>
      </c>
      <c r="K55" s="13">
        <f t="shared" si="13"/>
        <v>-12.459000000000003</v>
      </c>
      <c r="L55" s="13">
        <f>VLOOKUP(A:A,[1]TDSheet!$A:$N,14,0)</f>
        <v>0</v>
      </c>
      <c r="M55" s="13">
        <f>VLOOKUP(A:A,[1]TDSheet!$A:$O,15,0)</f>
        <v>0</v>
      </c>
      <c r="N55" s="13">
        <f>VLOOKUP(A:A,[1]TDSheet!$A:$P,16,0)</f>
        <v>30</v>
      </c>
      <c r="O55" s="13">
        <f>VLOOKUP(A:A,[1]TDSheet!$A:$W,23,0)</f>
        <v>40</v>
      </c>
      <c r="P55" s="13">
        <f>VLOOKUP(A:A,[3]TDSheet!$A:$C,3,0)</f>
        <v>8</v>
      </c>
      <c r="Q55" s="13"/>
      <c r="R55" s="15"/>
      <c r="S55" s="13"/>
      <c r="T55" s="15"/>
      <c r="U55" s="15">
        <v>20</v>
      </c>
      <c r="V55" s="13">
        <f t="shared" si="14"/>
        <v>16.3</v>
      </c>
      <c r="W55" s="15"/>
      <c r="X55" s="16">
        <f t="shared" si="15"/>
        <v>8.5896932515337419</v>
      </c>
      <c r="Y55" s="13">
        <f t="shared" si="16"/>
        <v>3.0682208588957054</v>
      </c>
      <c r="Z55" s="13"/>
      <c r="AA55" s="13"/>
      <c r="AB55" s="13">
        <f>VLOOKUP(A:A,[4]TDSheet!$A:$D,4,0)</f>
        <v>33.343000000000004</v>
      </c>
      <c r="AC55" s="13">
        <f>VLOOKUP(A:A,[1]TDSheet!$A:$AC,29,0)</f>
        <v>0</v>
      </c>
      <c r="AD55" s="13">
        <f>VLOOKUP(A:A,[1]TDSheet!$A:$AD,30,0)</f>
        <v>14.494</v>
      </c>
      <c r="AE55" s="13">
        <f>VLOOKUP(A:A,[1]TDSheet!$A:$AE,31,0)</f>
        <v>12.130599999999999</v>
      </c>
      <c r="AF55" s="13">
        <f>VLOOKUP(A:A,[5]TDSheet!$A:$D,4,0)</f>
        <v>12.385</v>
      </c>
      <c r="AG55" s="13">
        <f>VLOOKUP(A:A,[1]TDSheet!$A:$AG,33,0)</f>
        <v>0</v>
      </c>
      <c r="AH55" s="13">
        <f t="shared" si="17"/>
        <v>0</v>
      </c>
      <c r="AI55" s="13">
        <f t="shared" si="18"/>
        <v>8</v>
      </c>
      <c r="AJ55" s="13">
        <f t="shared" si="19"/>
        <v>8</v>
      </c>
      <c r="AK55" s="13">
        <f t="shared" si="20"/>
        <v>20</v>
      </c>
      <c r="AL55" s="13">
        <f t="shared" si="21"/>
        <v>0</v>
      </c>
      <c r="AM55" s="13"/>
      <c r="AN55" s="13"/>
    </row>
    <row r="56" spans="1:40" s="1" customFormat="1" ht="11.1" customHeight="1" outlineLevel="1" x14ac:dyDescent="0.2">
      <c r="A56" s="7" t="s">
        <v>60</v>
      </c>
      <c r="B56" s="7" t="s">
        <v>9</v>
      </c>
      <c r="C56" s="8">
        <v>84.186999999999998</v>
      </c>
      <c r="D56" s="8">
        <v>1025.4100000000001</v>
      </c>
      <c r="E56" s="8">
        <v>550.04499999999996</v>
      </c>
      <c r="F56" s="8">
        <v>253.13300000000001</v>
      </c>
      <c r="G56" s="1" t="str">
        <f>VLOOKUP(A:A,[1]TDSheet!$A:$G,7,0)</f>
        <v>н</v>
      </c>
      <c r="H56" s="1">
        <f>VLOOKUP(A:A,[1]TDSheet!$A:$H,8,0)</f>
        <v>1</v>
      </c>
      <c r="I56" s="1" t="e">
        <f>VLOOKUP(A:A,[1]TDSheet!$A:$I,9,0)</f>
        <v>#N/A</v>
      </c>
      <c r="J56" s="13">
        <f>VLOOKUP(A:A,[2]TDSheet!$A:$F,6,0)</f>
        <v>546.89800000000002</v>
      </c>
      <c r="K56" s="13">
        <f t="shared" si="13"/>
        <v>3.1469999999999345</v>
      </c>
      <c r="L56" s="13">
        <f>VLOOKUP(A:A,[1]TDSheet!$A:$N,14,0)</f>
        <v>50</v>
      </c>
      <c r="M56" s="13">
        <f>VLOOKUP(A:A,[1]TDSheet!$A:$O,15,0)</f>
        <v>0</v>
      </c>
      <c r="N56" s="13">
        <f>VLOOKUP(A:A,[1]TDSheet!$A:$P,16,0)</f>
        <v>0</v>
      </c>
      <c r="O56" s="13">
        <f>VLOOKUP(A:A,[1]TDSheet!$A:$W,23,0)</f>
        <v>50</v>
      </c>
      <c r="P56" s="13">
        <f>VLOOKUP(A:A,[3]TDSheet!$A:$C,3,0)</f>
        <v>32</v>
      </c>
      <c r="Q56" s="13"/>
      <c r="R56" s="15"/>
      <c r="S56" s="13"/>
      <c r="T56" s="15"/>
      <c r="U56" s="15">
        <v>80</v>
      </c>
      <c r="V56" s="13">
        <f t="shared" si="14"/>
        <v>57.121199999999988</v>
      </c>
      <c r="W56" s="15">
        <v>80</v>
      </c>
      <c r="X56" s="16">
        <f t="shared" si="15"/>
        <v>8.9832321449829511</v>
      </c>
      <c r="Y56" s="13">
        <f t="shared" si="16"/>
        <v>4.4315070411686044</v>
      </c>
      <c r="Z56" s="13"/>
      <c r="AA56" s="13"/>
      <c r="AB56" s="13">
        <f>VLOOKUP(A:A,[4]TDSheet!$A:$D,4,0)</f>
        <v>264.43900000000002</v>
      </c>
      <c r="AC56" s="13">
        <f>VLOOKUP(A:A,[1]TDSheet!$A:$AC,29,0)</f>
        <v>0</v>
      </c>
      <c r="AD56" s="13">
        <f>VLOOKUP(A:A,[1]TDSheet!$A:$AD,30,0)</f>
        <v>92.161000000000001</v>
      </c>
      <c r="AE56" s="13">
        <f>VLOOKUP(A:A,[1]TDSheet!$A:$AE,31,0)</f>
        <v>39.024799999999999</v>
      </c>
      <c r="AF56" s="13">
        <f>VLOOKUP(A:A,[5]TDSheet!$A:$D,4,0)</f>
        <v>44.262999999999998</v>
      </c>
      <c r="AG56" s="13" t="str">
        <f>VLOOKUP(A:A,[1]TDSheet!$A:$AG,33,0)</f>
        <v>ферат</v>
      </c>
      <c r="AH56" s="13">
        <f t="shared" si="17"/>
        <v>0</v>
      </c>
      <c r="AI56" s="13">
        <f t="shared" si="18"/>
        <v>32</v>
      </c>
      <c r="AJ56" s="13">
        <f t="shared" si="19"/>
        <v>32</v>
      </c>
      <c r="AK56" s="13">
        <f t="shared" si="20"/>
        <v>80</v>
      </c>
      <c r="AL56" s="13">
        <f t="shared" si="21"/>
        <v>80</v>
      </c>
      <c r="AM56" s="13"/>
      <c r="AN56" s="13"/>
    </row>
    <row r="57" spans="1:40" s="1" customFormat="1" ht="11.1" customHeight="1" outlineLevel="1" x14ac:dyDescent="0.2">
      <c r="A57" s="7" t="s">
        <v>61</v>
      </c>
      <c r="B57" s="7" t="s">
        <v>9</v>
      </c>
      <c r="C57" s="8">
        <v>51.76</v>
      </c>
      <c r="D57" s="8">
        <v>325.76299999999998</v>
      </c>
      <c r="E57" s="8">
        <v>221.72900000000001</v>
      </c>
      <c r="F57" s="8">
        <v>34.485999999999997</v>
      </c>
      <c r="G57" s="1">
        <f>VLOOKUP(A:A,[1]TDSheet!$A:$G,7,0)</f>
        <v>0</v>
      </c>
      <c r="H57" s="1">
        <f>VLOOKUP(A:A,[1]TDSheet!$A:$H,8,0)</f>
        <v>1</v>
      </c>
      <c r="I57" s="1" t="e">
        <f>VLOOKUP(A:A,[1]TDSheet!$A:$I,9,0)</f>
        <v>#N/A</v>
      </c>
      <c r="J57" s="13">
        <f>VLOOKUP(A:A,[2]TDSheet!$A:$F,6,0)</f>
        <v>234.29599999999999</v>
      </c>
      <c r="K57" s="13">
        <f t="shared" si="13"/>
        <v>-12.566999999999979</v>
      </c>
      <c r="L57" s="13">
        <f>VLOOKUP(A:A,[1]TDSheet!$A:$N,14,0)</f>
        <v>30</v>
      </c>
      <c r="M57" s="13">
        <f>VLOOKUP(A:A,[1]TDSheet!$A:$O,15,0)</f>
        <v>0</v>
      </c>
      <c r="N57" s="13">
        <f>VLOOKUP(A:A,[1]TDSheet!$A:$P,16,0)</f>
        <v>60</v>
      </c>
      <c r="O57" s="13">
        <f>VLOOKUP(A:A,[1]TDSheet!$A:$W,23,0)</f>
        <v>20</v>
      </c>
      <c r="P57" s="13">
        <f>VLOOKUP(A:A,[3]TDSheet!$A:$C,3,0)</f>
        <v>28</v>
      </c>
      <c r="Q57" s="13"/>
      <c r="R57" s="15"/>
      <c r="S57" s="13"/>
      <c r="T57" s="15"/>
      <c r="U57" s="15">
        <v>30</v>
      </c>
      <c r="V57" s="13">
        <f t="shared" si="14"/>
        <v>25.317200000000003</v>
      </c>
      <c r="W57" s="15">
        <v>30</v>
      </c>
      <c r="X57" s="16">
        <f t="shared" si="15"/>
        <v>8.0769595373895999</v>
      </c>
      <c r="Y57" s="13">
        <f t="shared" si="16"/>
        <v>1.3621569525855937</v>
      </c>
      <c r="Z57" s="13"/>
      <c r="AA57" s="13"/>
      <c r="AB57" s="13">
        <f>VLOOKUP(A:A,[4]TDSheet!$A:$D,4,0)</f>
        <v>95.143000000000001</v>
      </c>
      <c r="AC57" s="13">
        <f>VLOOKUP(A:A,[1]TDSheet!$A:$AC,29,0)</f>
        <v>0</v>
      </c>
      <c r="AD57" s="13">
        <f>VLOOKUP(A:A,[1]TDSheet!$A:$AD,30,0)</f>
        <v>22.7134</v>
      </c>
      <c r="AE57" s="13">
        <f>VLOOKUP(A:A,[1]TDSheet!$A:$AE,31,0)</f>
        <v>22.239599999999999</v>
      </c>
      <c r="AF57" s="13">
        <f>VLOOKUP(A:A,[5]TDSheet!$A:$D,4,0)</f>
        <v>11.916</v>
      </c>
      <c r="AG57" s="13">
        <f>VLOOKUP(A:A,[1]TDSheet!$A:$AG,33,0)</f>
        <v>0</v>
      </c>
      <c r="AH57" s="13">
        <f t="shared" si="17"/>
        <v>0</v>
      </c>
      <c r="AI57" s="13">
        <f t="shared" si="18"/>
        <v>28</v>
      </c>
      <c r="AJ57" s="13">
        <f t="shared" si="19"/>
        <v>28</v>
      </c>
      <c r="AK57" s="13">
        <f t="shared" si="20"/>
        <v>30</v>
      </c>
      <c r="AL57" s="13">
        <f t="shared" si="21"/>
        <v>30</v>
      </c>
      <c r="AM57" s="13"/>
      <c r="AN57" s="13"/>
    </row>
    <row r="58" spans="1:40" s="1" customFormat="1" ht="11.1" customHeight="1" outlineLevel="1" x14ac:dyDescent="0.2">
      <c r="A58" s="7" t="s">
        <v>62</v>
      </c>
      <c r="B58" s="7" t="s">
        <v>9</v>
      </c>
      <c r="C58" s="8">
        <v>38.091000000000001</v>
      </c>
      <c r="D58" s="8">
        <v>17.73</v>
      </c>
      <c r="E58" s="8">
        <v>147.28800000000001</v>
      </c>
      <c r="F58" s="8">
        <v>-95.789000000000001</v>
      </c>
      <c r="G58" s="1" t="str">
        <f>VLOOKUP(A:A,[1]TDSheet!$A:$G,7,0)</f>
        <v>н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578.84100000000001</v>
      </c>
      <c r="K58" s="13">
        <f t="shared" si="13"/>
        <v>-431.553</v>
      </c>
      <c r="L58" s="13">
        <f>VLOOKUP(A:A,[1]TDSheet!$A:$N,14,0)</f>
        <v>100</v>
      </c>
      <c r="M58" s="13">
        <f>VLOOKUP(A:A,[1]TDSheet!$A:$O,15,0)</f>
        <v>0</v>
      </c>
      <c r="N58" s="13">
        <f>VLOOKUP(A:A,[1]TDSheet!$A:$P,16,0)</f>
        <v>150</v>
      </c>
      <c r="O58" s="13">
        <f>VLOOKUP(A:A,[1]TDSheet!$A:$W,23,0)</f>
        <v>150</v>
      </c>
      <c r="P58" s="13">
        <f>VLOOKUP(A:A,[3]TDSheet!$A:$C,3,0)</f>
        <v>40</v>
      </c>
      <c r="Q58" s="13"/>
      <c r="R58" s="15">
        <v>100</v>
      </c>
      <c r="S58" s="13"/>
      <c r="T58" s="15"/>
      <c r="U58" s="15">
        <v>100</v>
      </c>
      <c r="V58" s="13">
        <f t="shared" si="14"/>
        <v>29.457600000000003</v>
      </c>
      <c r="W58" s="15">
        <v>100</v>
      </c>
      <c r="X58" s="16">
        <f t="shared" si="15"/>
        <v>20.51120933137798</v>
      </c>
      <c r="Y58" s="13">
        <f t="shared" si="16"/>
        <v>-3.2517584596165334</v>
      </c>
      <c r="Z58" s="13"/>
      <c r="AA58" s="13"/>
      <c r="AB58" s="13">
        <v>0</v>
      </c>
      <c r="AC58" s="13">
        <f>VLOOKUP(A:A,[1]TDSheet!$A:$AC,29,0)</f>
        <v>0</v>
      </c>
      <c r="AD58" s="13">
        <f>VLOOKUP(A:A,[1]TDSheet!$A:$AD,30,0)</f>
        <v>62.005600000000001</v>
      </c>
      <c r="AE58" s="13">
        <f>VLOOKUP(A:A,[1]TDSheet!$A:$AE,31,0)</f>
        <v>90.375799999999998</v>
      </c>
      <c r="AF58" s="13">
        <f>VLOOKUP(A:A,[5]TDSheet!$A:$D,4,0)</f>
        <v>108.497</v>
      </c>
      <c r="AG58" s="13">
        <f>VLOOKUP(A:A,[1]TDSheet!$A:$AG,33,0)</f>
        <v>0</v>
      </c>
      <c r="AH58" s="13">
        <f t="shared" si="17"/>
        <v>100</v>
      </c>
      <c r="AI58" s="13">
        <f t="shared" si="18"/>
        <v>40</v>
      </c>
      <c r="AJ58" s="13">
        <f t="shared" si="19"/>
        <v>40</v>
      </c>
      <c r="AK58" s="13">
        <f t="shared" si="20"/>
        <v>100</v>
      </c>
      <c r="AL58" s="13">
        <f t="shared" si="21"/>
        <v>100</v>
      </c>
      <c r="AM58" s="13"/>
      <c r="AN58" s="13"/>
    </row>
    <row r="59" spans="1:40" s="1" customFormat="1" ht="11.1" customHeight="1" outlineLevel="1" x14ac:dyDescent="0.2">
      <c r="A59" s="7" t="s">
        <v>63</v>
      </c>
      <c r="B59" s="7" t="s">
        <v>9</v>
      </c>
      <c r="C59" s="8">
        <v>-1.9490000000000001</v>
      </c>
      <c r="D59" s="8">
        <v>835.13300000000004</v>
      </c>
      <c r="E59" s="8">
        <v>579.87400000000002</v>
      </c>
      <c r="F59" s="8">
        <v>87</v>
      </c>
      <c r="G59" s="1" t="str">
        <f>VLOOKUP(A:A,[1]TDSheet!$A:$G,7,0)</f>
        <v>н</v>
      </c>
      <c r="H59" s="1">
        <f>VLOOKUP(A:A,[1]TDSheet!$A:$H,8,0)</f>
        <v>1</v>
      </c>
      <c r="I59" s="1" t="e">
        <f>VLOOKUP(A:A,[1]TDSheet!$A:$I,9,0)</f>
        <v>#N/A</v>
      </c>
      <c r="J59" s="13">
        <f>VLOOKUP(A:A,[2]TDSheet!$A:$F,6,0)</f>
        <v>643.22699999999998</v>
      </c>
      <c r="K59" s="13">
        <f t="shared" si="13"/>
        <v>-63.352999999999952</v>
      </c>
      <c r="L59" s="13">
        <f>VLOOKUP(A:A,[1]TDSheet!$A:$N,14,0)</f>
        <v>80</v>
      </c>
      <c r="M59" s="13">
        <f>VLOOKUP(A:A,[1]TDSheet!$A:$O,15,0)</f>
        <v>0</v>
      </c>
      <c r="N59" s="13">
        <f>VLOOKUP(A:A,[1]TDSheet!$A:$P,16,0)</f>
        <v>300</v>
      </c>
      <c r="O59" s="13">
        <f>VLOOKUP(A:A,[1]TDSheet!$A:$W,23,0)</f>
        <v>120</v>
      </c>
      <c r="P59" s="13">
        <f>VLOOKUP(A:A,[3]TDSheet!$A:$C,3,0)</f>
        <v>68</v>
      </c>
      <c r="Q59" s="13"/>
      <c r="R59" s="15"/>
      <c r="S59" s="13"/>
      <c r="T59" s="15"/>
      <c r="U59" s="15">
        <v>90</v>
      </c>
      <c r="V59" s="13">
        <f t="shared" si="14"/>
        <v>90.279600000000002</v>
      </c>
      <c r="W59" s="15">
        <v>100</v>
      </c>
      <c r="X59" s="16">
        <f t="shared" si="15"/>
        <v>8.6065955099490914</v>
      </c>
      <c r="Y59" s="13">
        <f t="shared" si="16"/>
        <v>0.96367285632634614</v>
      </c>
      <c r="Z59" s="13"/>
      <c r="AA59" s="13"/>
      <c r="AB59" s="13">
        <f>VLOOKUP(A:A,[4]TDSheet!$A:$D,4,0)</f>
        <v>128.476</v>
      </c>
      <c r="AC59" s="13">
        <f>VLOOKUP(A:A,[1]TDSheet!$A:$AC,29,0)</f>
        <v>0</v>
      </c>
      <c r="AD59" s="13">
        <f>VLOOKUP(A:A,[1]TDSheet!$A:$AD,30,0)</f>
        <v>74.705999999999989</v>
      </c>
      <c r="AE59" s="13">
        <f>VLOOKUP(A:A,[1]TDSheet!$A:$AE,31,0)</f>
        <v>74.1434</v>
      </c>
      <c r="AF59" s="13">
        <f>VLOOKUP(A:A,[5]TDSheet!$A:$D,4,0)</f>
        <v>73.805000000000007</v>
      </c>
      <c r="AG59" s="13">
        <f>VLOOKUP(A:A,[1]TDSheet!$A:$AG,33,0)</f>
        <v>0</v>
      </c>
      <c r="AH59" s="13">
        <f t="shared" si="17"/>
        <v>0</v>
      </c>
      <c r="AI59" s="13">
        <f t="shared" si="18"/>
        <v>68</v>
      </c>
      <c r="AJ59" s="13">
        <f t="shared" si="19"/>
        <v>68</v>
      </c>
      <c r="AK59" s="13">
        <f t="shared" si="20"/>
        <v>90</v>
      </c>
      <c r="AL59" s="13">
        <f t="shared" si="21"/>
        <v>100</v>
      </c>
      <c r="AM59" s="13"/>
      <c r="AN59" s="13"/>
    </row>
    <row r="60" spans="1:40" s="1" customFormat="1" ht="21.95" customHeight="1" outlineLevel="1" x14ac:dyDescent="0.2">
      <c r="A60" s="7" t="s">
        <v>64</v>
      </c>
      <c r="B60" s="7" t="s">
        <v>9</v>
      </c>
      <c r="C60" s="8">
        <v>141.24</v>
      </c>
      <c r="D60" s="8">
        <v>743.94600000000003</v>
      </c>
      <c r="E60" s="8">
        <v>565.27700000000004</v>
      </c>
      <c r="F60" s="8">
        <v>161.34100000000001</v>
      </c>
      <c r="G60" s="1" t="str">
        <f>VLOOKUP(A:A,[1]TDSheet!$A:$G,7,0)</f>
        <v>н</v>
      </c>
      <c r="H60" s="1">
        <f>VLOOKUP(A:A,[1]TDSheet!$A:$H,8,0)</f>
        <v>1</v>
      </c>
      <c r="I60" s="1" t="e">
        <f>VLOOKUP(A:A,[1]TDSheet!$A:$I,9,0)</f>
        <v>#N/A</v>
      </c>
      <c r="J60" s="13">
        <f>VLOOKUP(A:A,[2]TDSheet!$A:$F,6,0)</f>
        <v>702.6</v>
      </c>
      <c r="K60" s="13">
        <f t="shared" si="13"/>
        <v>-137.32299999999998</v>
      </c>
      <c r="L60" s="13">
        <f>VLOOKUP(A:A,[1]TDSheet!$A:$N,14,0)</f>
        <v>80</v>
      </c>
      <c r="M60" s="13">
        <f>VLOOKUP(A:A,[1]TDSheet!$A:$O,15,0)</f>
        <v>0</v>
      </c>
      <c r="N60" s="13">
        <f>VLOOKUP(A:A,[1]TDSheet!$A:$P,16,0)</f>
        <v>200</v>
      </c>
      <c r="O60" s="13">
        <f>VLOOKUP(A:A,[1]TDSheet!$A:$W,23,0)</f>
        <v>150</v>
      </c>
      <c r="P60" s="13">
        <f>VLOOKUP(A:A,[3]TDSheet!$A:$C,3,0)</f>
        <v>64</v>
      </c>
      <c r="Q60" s="13"/>
      <c r="R60" s="15"/>
      <c r="S60" s="13"/>
      <c r="T60" s="15"/>
      <c r="U60" s="15">
        <v>80</v>
      </c>
      <c r="V60" s="13">
        <f t="shared" si="14"/>
        <v>89.749200000000002</v>
      </c>
      <c r="W60" s="15">
        <v>100</v>
      </c>
      <c r="X60" s="16">
        <f t="shared" si="15"/>
        <v>8.5944052983202077</v>
      </c>
      <c r="Y60" s="13">
        <f t="shared" si="16"/>
        <v>1.7976873331461451</v>
      </c>
      <c r="Z60" s="13"/>
      <c r="AA60" s="13"/>
      <c r="AB60" s="13">
        <f>VLOOKUP(A:A,[4]TDSheet!$A:$D,4,0)</f>
        <v>116.53100000000001</v>
      </c>
      <c r="AC60" s="13">
        <f>VLOOKUP(A:A,[1]TDSheet!$A:$AC,29,0)</f>
        <v>0</v>
      </c>
      <c r="AD60" s="13">
        <f>VLOOKUP(A:A,[1]TDSheet!$A:$AD,30,0)</f>
        <v>81.018799999999999</v>
      </c>
      <c r="AE60" s="13">
        <f>VLOOKUP(A:A,[1]TDSheet!$A:$AE,31,0)</f>
        <v>86.628999999999991</v>
      </c>
      <c r="AF60" s="13">
        <f>VLOOKUP(A:A,[5]TDSheet!$A:$D,4,0)</f>
        <v>73.665000000000006</v>
      </c>
      <c r="AG60" s="13">
        <f>VLOOKUP(A:A,[1]TDSheet!$A:$AG,33,0)</f>
        <v>0</v>
      </c>
      <c r="AH60" s="13">
        <f t="shared" si="17"/>
        <v>0</v>
      </c>
      <c r="AI60" s="13">
        <f t="shared" si="18"/>
        <v>64</v>
      </c>
      <c r="AJ60" s="13">
        <f t="shared" si="19"/>
        <v>64</v>
      </c>
      <c r="AK60" s="13">
        <f t="shared" si="20"/>
        <v>80</v>
      </c>
      <c r="AL60" s="13">
        <f t="shared" si="21"/>
        <v>100</v>
      </c>
      <c r="AM60" s="13"/>
      <c r="AN60" s="13"/>
    </row>
    <row r="61" spans="1:40" s="1" customFormat="1" ht="11.1" customHeight="1" outlineLevel="1" x14ac:dyDescent="0.2">
      <c r="A61" s="7" t="s">
        <v>65</v>
      </c>
      <c r="B61" s="7" t="s">
        <v>16</v>
      </c>
      <c r="C61" s="8">
        <v>128</v>
      </c>
      <c r="D61" s="8">
        <v>2454</v>
      </c>
      <c r="E61" s="8">
        <v>1886</v>
      </c>
      <c r="F61" s="8">
        <v>457</v>
      </c>
      <c r="G61" s="1">
        <f>VLOOKUP(A:A,[1]TDSheet!$A:$G,7,0)</f>
        <v>0</v>
      </c>
      <c r="H61" s="1">
        <f>VLOOKUP(A:A,[1]TDSheet!$A:$H,8,0)</f>
        <v>0.35</v>
      </c>
      <c r="I61" s="1" t="e">
        <f>VLOOKUP(A:A,[1]TDSheet!$A:$I,9,0)</f>
        <v>#N/A</v>
      </c>
      <c r="J61" s="13">
        <f>VLOOKUP(A:A,[2]TDSheet!$A:$F,6,0)</f>
        <v>2486</v>
      </c>
      <c r="K61" s="13">
        <f t="shared" si="13"/>
        <v>-600</v>
      </c>
      <c r="L61" s="13">
        <f>VLOOKUP(A:A,[1]TDSheet!$A:$N,14,0)</f>
        <v>400</v>
      </c>
      <c r="M61" s="13">
        <f>VLOOKUP(A:A,[1]TDSheet!$A:$O,15,0)</f>
        <v>0</v>
      </c>
      <c r="N61" s="13">
        <f>VLOOKUP(A:A,[1]TDSheet!$A:$P,16,0)</f>
        <v>900</v>
      </c>
      <c r="O61" s="13">
        <f>VLOOKUP(A:A,[1]TDSheet!$A:$W,23,0)</f>
        <v>400</v>
      </c>
      <c r="P61" s="13">
        <f>VLOOKUP(A:A,[3]TDSheet!$A:$C,3,0)</f>
        <v>128</v>
      </c>
      <c r="Q61" s="13"/>
      <c r="R61" s="15"/>
      <c r="S61" s="13"/>
      <c r="T61" s="15"/>
      <c r="U61" s="15">
        <v>350</v>
      </c>
      <c r="V61" s="13">
        <f t="shared" si="14"/>
        <v>336.4</v>
      </c>
      <c r="W61" s="15">
        <v>400</v>
      </c>
      <c r="X61" s="16">
        <f t="shared" si="15"/>
        <v>8.6414982164090368</v>
      </c>
      <c r="Y61" s="13">
        <f t="shared" si="16"/>
        <v>1.3585017835909632</v>
      </c>
      <c r="Z61" s="13"/>
      <c r="AA61" s="13"/>
      <c r="AB61" s="13">
        <f>VLOOKUP(A:A,[4]TDSheet!$A:$D,4,0)</f>
        <v>204</v>
      </c>
      <c r="AC61" s="13">
        <f>VLOOKUP(A:A,[1]TDSheet!$A:$AC,29,0)</f>
        <v>0</v>
      </c>
      <c r="AD61" s="13">
        <f>VLOOKUP(A:A,[1]TDSheet!$A:$AD,30,0)</f>
        <v>304</v>
      </c>
      <c r="AE61" s="13">
        <f>VLOOKUP(A:A,[1]TDSheet!$A:$AE,31,0)</f>
        <v>302.60000000000002</v>
      </c>
      <c r="AF61" s="13">
        <f>VLOOKUP(A:A,[5]TDSheet!$A:$D,4,0)</f>
        <v>375</v>
      </c>
      <c r="AG61" s="13">
        <f>VLOOKUP(A:A,[1]TDSheet!$A:$AG,33,0)</f>
        <v>0</v>
      </c>
      <c r="AH61" s="13">
        <f t="shared" si="17"/>
        <v>0</v>
      </c>
      <c r="AI61" s="13">
        <f t="shared" si="18"/>
        <v>128</v>
      </c>
      <c r="AJ61" s="13">
        <f t="shared" si="19"/>
        <v>44.8</v>
      </c>
      <c r="AK61" s="13">
        <f t="shared" si="20"/>
        <v>122.49999999999999</v>
      </c>
      <c r="AL61" s="13">
        <f t="shared" si="21"/>
        <v>140</v>
      </c>
      <c r="AM61" s="13"/>
      <c r="AN61" s="13"/>
    </row>
    <row r="62" spans="1:40" s="1" customFormat="1" ht="11.1" customHeight="1" outlineLevel="1" x14ac:dyDescent="0.2">
      <c r="A62" s="7" t="s">
        <v>66</v>
      </c>
      <c r="B62" s="7" t="s">
        <v>16</v>
      </c>
      <c r="C62" s="8">
        <v>355</v>
      </c>
      <c r="D62" s="8">
        <v>8518</v>
      </c>
      <c r="E62" s="8">
        <v>6112</v>
      </c>
      <c r="F62" s="8">
        <v>1994</v>
      </c>
      <c r="G62" s="1">
        <f>VLOOKUP(A:A,[1]TDSheet!$A:$G,7,0)</f>
        <v>0</v>
      </c>
      <c r="H62" s="1">
        <f>VLOOKUP(A:A,[1]TDSheet!$A:$H,8,0)</f>
        <v>0.4</v>
      </c>
      <c r="I62" s="1" t="e">
        <f>VLOOKUP(A:A,[1]TDSheet!$A:$I,9,0)</f>
        <v>#N/A</v>
      </c>
      <c r="J62" s="13">
        <f>VLOOKUP(A:A,[2]TDSheet!$A:$F,6,0)</f>
        <v>6255</v>
      </c>
      <c r="K62" s="13">
        <f t="shared" si="13"/>
        <v>-143</v>
      </c>
      <c r="L62" s="13">
        <f>VLOOKUP(A:A,[1]TDSheet!$A:$N,14,0)</f>
        <v>1500</v>
      </c>
      <c r="M62" s="13">
        <f>VLOOKUP(A:A,[1]TDSheet!$A:$O,15,0)</f>
        <v>0</v>
      </c>
      <c r="N62" s="13">
        <f>VLOOKUP(A:A,[1]TDSheet!$A:$P,16,0)</f>
        <v>1800</v>
      </c>
      <c r="O62" s="13">
        <f>VLOOKUP(A:A,[1]TDSheet!$A:$W,23,0)</f>
        <v>1200</v>
      </c>
      <c r="P62" s="13">
        <f>VLOOKUP(A:A,[3]TDSheet!$A:$C,3,0)</f>
        <v>296</v>
      </c>
      <c r="Q62" s="13"/>
      <c r="R62" s="15"/>
      <c r="S62" s="13"/>
      <c r="T62" s="15"/>
      <c r="U62" s="15">
        <v>1600</v>
      </c>
      <c r="V62" s="13">
        <f t="shared" si="14"/>
        <v>1107.2</v>
      </c>
      <c r="W62" s="15">
        <v>1200</v>
      </c>
      <c r="X62" s="16">
        <f t="shared" si="15"/>
        <v>8.3941473988439306</v>
      </c>
      <c r="Y62" s="13">
        <f t="shared" si="16"/>
        <v>1.8009393063583814</v>
      </c>
      <c r="Z62" s="13"/>
      <c r="AA62" s="13"/>
      <c r="AB62" s="13">
        <f>VLOOKUP(A:A,[4]TDSheet!$A:$D,4,0)</f>
        <v>576</v>
      </c>
      <c r="AC62" s="13">
        <f>VLOOKUP(A:A,[1]TDSheet!$A:$AC,29,0)</f>
        <v>0</v>
      </c>
      <c r="AD62" s="13">
        <f>VLOOKUP(A:A,[1]TDSheet!$A:$AD,30,0)</f>
        <v>1031.8</v>
      </c>
      <c r="AE62" s="13">
        <f>VLOOKUP(A:A,[1]TDSheet!$A:$AE,31,0)</f>
        <v>1189.4000000000001</v>
      </c>
      <c r="AF62" s="13">
        <f>VLOOKUP(A:A,[5]TDSheet!$A:$D,4,0)</f>
        <v>1055</v>
      </c>
      <c r="AG62" s="13">
        <f>VLOOKUP(A:A,[1]TDSheet!$A:$AG,33,0)</f>
        <v>0</v>
      </c>
      <c r="AH62" s="13">
        <f t="shared" si="17"/>
        <v>0</v>
      </c>
      <c r="AI62" s="13">
        <f t="shared" si="18"/>
        <v>296</v>
      </c>
      <c r="AJ62" s="13">
        <f t="shared" si="19"/>
        <v>118.4</v>
      </c>
      <c r="AK62" s="13">
        <f t="shared" si="20"/>
        <v>640</v>
      </c>
      <c r="AL62" s="13">
        <f t="shared" si="21"/>
        <v>480</v>
      </c>
      <c r="AM62" s="13"/>
      <c r="AN62" s="13"/>
    </row>
    <row r="63" spans="1:40" s="1" customFormat="1" ht="11.1" customHeight="1" outlineLevel="1" x14ac:dyDescent="0.2">
      <c r="A63" s="7" t="s">
        <v>67</v>
      </c>
      <c r="B63" s="7" t="s">
        <v>16</v>
      </c>
      <c r="C63" s="8">
        <v>87</v>
      </c>
      <c r="D63" s="8">
        <v>4963</v>
      </c>
      <c r="E63" s="8">
        <v>3351</v>
      </c>
      <c r="F63" s="8">
        <v>1391</v>
      </c>
      <c r="G63" s="1">
        <f>VLOOKUP(A:A,[1]TDSheet!$A:$G,7,0)</f>
        <v>0</v>
      </c>
      <c r="H63" s="1">
        <f>VLOOKUP(A:A,[1]TDSheet!$A:$H,8,0)</f>
        <v>0.45</v>
      </c>
      <c r="I63" s="1" t="e">
        <f>VLOOKUP(A:A,[1]TDSheet!$A:$I,9,0)</f>
        <v>#N/A</v>
      </c>
      <c r="J63" s="13">
        <f>VLOOKUP(A:A,[2]TDSheet!$A:$F,6,0)</f>
        <v>3479</v>
      </c>
      <c r="K63" s="13">
        <f t="shared" si="13"/>
        <v>-128</v>
      </c>
      <c r="L63" s="13">
        <f>VLOOKUP(A:A,[1]TDSheet!$A:$N,14,0)</f>
        <v>500</v>
      </c>
      <c r="M63" s="13">
        <f>VLOOKUP(A:A,[1]TDSheet!$A:$O,15,0)</f>
        <v>0</v>
      </c>
      <c r="N63" s="13">
        <f>VLOOKUP(A:A,[1]TDSheet!$A:$P,16,0)</f>
        <v>800</v>
      </c>
      <c r="O63" s="13">
        <f>VLOOKUP(A:A,[1]TDSheet!$A:$W,23,0)</f>
        <v>600</v>
      </c>
      <c r="P63" s="13">
        <f>VLOOKUP(A:A,[3]TDSheet!$A:$C,3,0)</f>
        <v>92</v>
      </c>
      <c r="Q63" s="13"/>
      <c r="R63" s="15">
        <v>300</v>
      </c>
      <c r="S63" s="13"/>
      <c r="T63" s="15"/>
      <c r="U63" s="15">
        <v>1100</v>
      </c>
      <c r="V63" s="13">
        <f t="shared" si="14"/>
        <v>634.20000000000005</v>
      </c>
      <c r="W63" s="15">
        <v>700</v>
      </c>
      <c r="X63" s="16">
        <f t="shared" si="15"/>
        <v>8.5004730368968779</v>
      </c>
      <c r="Y63" s="13">
        <f t="shared" si="16"/>
        <v>2.1933144118574579</v>
      </c>
      <c r="Z63" s="13"/>
      <c r="AA63" s="13"/>
      <c r="AB63" s="13">
        <f>VLOOKUP(A:A,[4]TDSheet!$A:$D,4,0)</f>
        <v>180</v>
      </c>
      <c r="AC63" s="13">
        <f>VLOOKUP(A:A,[1]TDSheet!$A:$AC,29,0)</f>
        <v>0</v>
      </c>
      <c r="AD63" s="13">
        <f>VLOOKUP(A:A,[1]TDSheet!$A:$AD,30,0)</f>
        <v>547</v>
      </c>
      <c r="AE63" s="13">
        <f>VLOOKUP(A:A,[1]TDSheet!$A:$AE,31,0)</f>
        <v>610.4</v>
      </c>
      <c r="AF63" s="13">
        <f>VLOOKUP(A:A,[5]TDSheet!$A:$D,4,0)</f>
        <v>651</v>
      </c>
      <c r="AG63" s="13" t="str">
        <f>VLOOKUP(A:A,[1]TDSheet!$A:$AG,33,0)</f>
        <v>продсент</v>
      </c>
      <c r="AH63" s="13">
        <f t="shared" si="17"/>
        <v>135</v>
      </c>
      <c r="AI63" s="13">
        <f t="shared" si="18"/>
        <v>92</v>
      </c>
      <c r="AJ63" s="13">
        <f t="shared" si="19"/>
        <v>41.4</v>
      </c>
      <c r="AK63" s="13">
        <f t="shared" si="20"/>
        <v>495</v>
      </c>
      <c r="AL63" s="13">
        <f t="shared" si="21"/>
        <v>315</v>
      </c>
      <c r="AM63" s="13"/>
      <c r="AN63" s="13"/>
    </row>
    <row r="64" spans="1:40" s="1" customFormat="1" ht="11.1" customHeight="1" outlineLevel="1" x14ac:dyDescent="0.2">
      <c r="A64" s="7" t="s">
        <v>68</v>
      </c>
      <c r="B64" s="7" t="s">
        <v>9</v>
      </c>
      <c r="C64" s="8">
        <v>29.030999999999999</v>
      </c>
      <c r="D64" s="8">
        <v>1865.365</v>
      </c>
      <c r="E64" s="18">
        <v>1137</v>
      </c>
      <c r="F64" s="8">
        <v>486.9</v>
      </c>
      <c r="G64" s="1">
        <f>VLOOKUP(A:A,[1]TDSheet!$A:$G,7,0)</f>
        <v>0</v>
      </c>
      <c r="H64" s="1">
        <f>VLOOKUP(A:A,[1]TDSheet!$A:$H,8,0)</f>
        <v>1</v>
      </c>
      <c r="I64" s="1" t="e">
        <f>VLOOKUP(A:A,[1]TDSheet!$A:$I,9,0)</f>
        <v>#N/A</v>
      </c>
      <c r="J64" s="13">
        <f>VLOOKUP(A:A,[2]TDSheet!$A:$F,6,0)</f>
        <v>640.28899999999999</v>
      </c>
      <c r="K64" s="13">
        <f t="shared" si="13"/>
        <v>496.71100000000001</v>
      </c>
      <c r="L64" s="13">
        <f>VLOOKUP(A:A,[1]TDSheet!$A:$N,14,0)</f>
        <v>150</v>
      </c>
      <c r="M64" s="13">
        <f>VLOOKUP(A:A,[1]TDSheet!$A:$O,15,0)</f>
        <v>0</v>
      </c>
      <c r="N64" s="13">
        <f>VLOOKUP(A:A,[1]TDSheet!$A:$P,16,0)</f>
        <v>300</v>
      </c>
      <c r="O64" s="13">
        <f>VLOOKUP(A:A,[1]TDSheet!$A:$W,23,0)</f>
        <v>220</v>
      </c>
      <c r="P64" s="13">
        <f>VLOOKUP(A:A,[3]TDSheet!$A:$C,3,0)</f>
        <v>40</v>
      </c>
      <c r="Q64" s="13"/>
      <c r="R64" s="15">
        <v>100</v>
      </c>
      <c r="S64" s="13"/>
      <c r="T64" s="15"/>
      <c r="U64" s="15">
        <v>220</v>
      </c>
      <c r="V64" s="13">
        <f t="shared" si="14"/>
        <v>200.63679999999999</v>
      </c>
      <c r="W64" s="15">
        <v>200</v>
      </c>
      <c r="X64" s="16">
        <f t="shared" si="15"/>
        <v>8.3578884830699067</v>
      </c>
      <c r="Y64" s="13">
        <f t="shared" si="16"/>
        <v>2.4267731542767828</v>
      </c>
      <c r="Z64" s="13"/>
      <c r="AA64" s="13"/>
      <c r="AB64" s="13">
        <f>VLOOKUP(A:A,[4]TDSheet!$A:$D,4,0)</f>
        <v>133.816</v>
      </c>
      <c r="AC64" s="13">
        <f>VLOOKUP(A:A,[1]TDSheet!$A:$AC,29,0)</f>
        <v>0</v>
      </c>
      <c r="AD64" s="13">
        <f>VLOOKUP(A:A,[1]TDSheet!$A:$AD,30,0)</f>
        <v>96.6</v>
      </c>
      <c r="AE64" s="13">
        <f>VLOOKUP(A:A,[1]TDSheet!$A:$AE,31,0)</f>
        <v>100.6</v>
      </c>
      <c r="AF64" s="19">
        <v>170</v>
      </c>
      <c r="AG64" s="13">
        <f>VLOOKUP(A:A,[1]TDSheet!$A:$AG,33,0)</f>
        <v>0</v>
      </c>
      <c r="AH64" s="13">
        <f t="shared" si="17"/>
        <v>100</v>
      </c>
      <c r="AI64" s="13">
        <f t="shared" si="18"/>
        <v>40</v>
      </c>
      <c r="AJ64" s="13">
        <f t="shared" si="19"/>
        <v>40</v>
      </c>
      <c r="AK64" s="13">
        <f t="shared" si="20"/>
        <v>220</v>
      </c>
      <c r="AL64" s="13">
        <f t="shared" si="21"/>
        <v>200</v>
      </c>
      <c r="AM64" s="13"/>
      <c r="AN64" s="13"/>
    </row>
    <row r="65" spans="1:40" s="1" customFormat="1" ht="11.1" customHeight="1" outlineLevel="1" x14ac:dyDescent="0.2">
      <c r="A65" s="7" t="s">
        <v>69</v>
      </c>
      <c r="B65" s="7" t="s">
        <v>16</v>
      </c>
      <c r="C65" s="8">
        <v>124</v>
      </c>
      <c r="D65" s="8">
        <v>800</v>
      </c>
      <c r="E65" s="8">
        <v>206</v>
      </c>
      <c r="F65" s="8">
        <v>718</v>
      </c>
      <c r="G65" s="1">
        <f>VLOOKUP(A:A,[1]TDSheet!$A:$G,7,0)</f>
        <v>0</v>
      </c>
      <c r="H65" s="1">
        <f>VLOOKUP(A:A,[1]TDSheet!$A:$H,8,0)</f>
        <v>0.1</v>
      </c>
      <c r="I65" s="1" t="e">
        <f>VLOOKUP(A:A,[1]TDSheet!$A:$I,9,0)</f>
        <v>#N/A</v>
      </c>
      <c r="J65" s="13">
        <f>VLOOKUP(A:A,[2]TDSheet!$A:$F,6,0)</f>
        <v>450</v>
      </c>
      <c r="K65" s="13">
        <f t="shared" si="13"/>
        <v>-244</v>
      </c>
      <c r="L65" s="13">
        <f>VLOOKUP(A:A,[1]TDSheet!$A:$N,14,0)</f>
        <v>0</v>
      </c>
      <c r="M65" s="13">
        <f>VLOOKUP(A:A,[1]TDSheet!$A:$O,15,0)</f>
        <v>0</v>
      </c>
      <c r="N65" s="13">
        <f>VLOOKUP(A:A,[1]TDSheet!$A:$P,16,0)</f>
        <v>0</v>
      </c>
      <c r="O65" s="13">
        <f>VLOOKUP(A:A,[1]TDSheet!$A:$W,23,0)</f>
        <v>0</v>
      </c>
      <c r="P65" s="13">
        <f>VLOOKUP(A:A,[3]TDSheet!$A:$C,3,0)</f>
        <v>0</v>
      </c>
      <c r="Q65" s="13"/>
      <c r="R65" s="15"/>
      <c r="S65" s="13"/>
      <c r="T65" s="15"/>
      <c r="U65" s="15"/>
      <c r="V65" s="13">
        <f t="shared" si="14"/>
        <v>41.2</v>
      </c>
      <c r="W65" s="15"/>
      <c r="X65" s="16">
        <f t="shared" si="15"/>
        <v>17.427184466019416</v>
      </c>
      <c r="Y65" s="13">
        <f t="shared" si="16"/>
        <v>17.427184466019416</v>
      </c>
      <c r="Z65" s="13"/>
      <c r="AA65" s="13"/>
      <c r="AB65" s="13">
        <v>0</v>
      </c>
      <c r="AC65" s="13">
        <f>VLOOKUP(A:A,[1]TDSheet!$A:$AC,29,0)</f>
        <v>0</v>
      </c>
      <c r="AD65" s="13">
        <f>VLOOKUP(A:A,[1]TDSheet!$A:$AD,30,0)</f>
        <v>26.8</v>
      </c>
      <c r="AE65" s="13">
        <f>VLOOKUP(A:A,[1]TDSheet!$A:$AE,31,0)</f>
        <v>83</v>
      </c>
      <c r="AF65" s="13">
        <f>VLOOKUP(A:A,[5]TDSheet!$A:$D,4,0)</f>
        <v>86</v>
      </c>
      <c r="AG65" s="13" t="e">
        <f>VLOOKUP(A:A,[1]TDSheet!$A:$AG,33,0)</f>
        <v>#N/A</v>
      </c>
      <c r="AH65" s="13">
        <f t="shared" si="17"/>
        <v>0</v>
      </c>
      <c r="AI65" s="13">
        <f t="shared" si="18"/>
        <v>0</v>
      </c>
      <c r="AJ65" s="13">
        <f t="shared" si="19"/>
        <v>0</v>
      </c>
      <c r="AK65" s="13">
        <f t="shared" si="20"/>
        <v>0</v>
      </c>
      <c r="AL65" s="13">
        <f t="shared" si="21"/>
        <v>0</v>
      </c>
      <c r="AM65" s="13"/>
      <c r="AN65" s="13"/>
    </row>
    <row r="66" spans="1:40" s="1" customFormat="1" ht="21.95" customHeight="1" outlineLevel="1" x14ac:dyDescent="0.2">
      <c r="A66" s="7" t="s">
        <v>70</v>
      </c>
      <c r="B66" s="7" t="s">
        <v>16</v>
      </c>
      <c r="C66" s="8">
        <v>91</v>
      </c>
      <c r="D66" s="8">
        <v>2859</v>
      </c>
      <c r="E66" s="18">
        <v>1744</v>
      </c>
      <c r="F66" s="8">
        <v>406</v>
      </c>
      <c r="G66" s="1">
        <f>VLOOKUP(A:A,[1]TDSheet!$A:$G,7,0)</f>
        <v>0</v>
      </c>
      <c r="H66" s="1">
        <f>VLOOKUP(A:A,[1]TDSheet!$A:$H,8,0)</f>
        <v>0.35</v>
      </c>
      <c r="I66" s="1" t="e">
        <f>VLOOKUP(A:A,[1]TDSheet!$A:$I,9,0)</f>
        <v>#N/A</v>
      </c>
      <c r="J66" s="13">
        <f>VLOOKUP(A:A,[2]TDSheet!$A:$F,6,0)</f>
        <v>1917</v>
      </c>
      <c r="K66" s="13">
        <f t="shared" si="13"/>
        <v>-173</v>
      </c>
      <c r="L66" s="13">
        <f>VLOOKUP(A:A,[1]TDSheet!$A:$N,14,0)</f>
        <v>300</v>
      </c>
      <c r="M66" s="13">
        <f>VLOOKUP(A:A,[1]TDSheet!$A:$O,15,0)</f>
        <v>0</v>
      </c>
      <c r="N66" s="13">
        <f>VLOOKUP(A:A,[1]TDSheet!$A:$P,16,0)</f>
        <v>800</v>
      </c>
      <c r="O66" s="13">
        <f>VLOOKUP(A:A,[1]TDSheet!$A:$W,23,0)</f>
        <v>300</v>
      </c>
      <c r="P66" s="13">
        <f>VLOOKUP(A:A,[3]TDSheet!$A:$C,3,0)</f>
        <v>140</v>
      </c>
      <c r="Q66" s="13"/>
      <c r="R66" s="15"/>
      <c r="S66" s="13"/>
      <c r="T66" s="15"/>
      <c r="U66" s="15">
        <v>400</v>
      </c>
      <c r="V66" s="13">
        <f t="shared" si="14"/>
        <v>291.2</v>
      </c>
      <c r="W66" s="15">
        <v>300</v>
      </c>
      <c r="X66" s="16">
        <f t="shared" si="15"/>
        <v>8.6057692307692317</v>
      </c>
      <c r="Y66" s="13">
        <f t="shared" si="16"/>
        <v>1.3942307692307694</v>
      </c>
      <c r="Z66" s="13"/>
      <c r="AA66" s="13"/>
      <c r="AB66" s="13">
        <f>VLOOKUP(A:A,[4]TDSheet!$A:$D,4,0)</f>
        <v>288</v>
      </c>
      <c r="AC66" s="13">
        <f>VLOOKUP(A:A,[1]TDSheet!$A:$AC,29,0)</f>
        <v>0</v>
      </c>
      <c r="AD66" s="13">
        <f>VLOOKUP(A:A,[1]TDSheet!$A:$AD,30,0)</f>
        <v>269.8</v>
      </c>
      <c r="AE66" s="13">
        <f>VLOOKUP(A:A,[1]TDSheet!$A:$AE,31,0)</f>
        <v>256</v>
      </c>
      <c r="AF66" s="13">
        <f>VLOOKUP(A:A,[5]TDSheet!$A:$D,4,0)</f>
        <v>265</v>
      </c>
      <c r="AG66" s="13">
        <f>VLOOKUP(A:A,[1]TDSheet!$A:$AG,33,0)</f>
        <v>0</v>
      </c>
      <c r="AH66" s="13">
        <f t="shared" si="17"/>
        <v>0</v>
      </c>
      <c r="AI66" s="13">
        <f t="shared" si="18"/>
        <v>140</v>
      </c>
      <c r="AJ66" s="13">
        <f t="shared" si="19"/>
        <v>49</v>
      </c>
      <c r="AK66" s="13">
        <f t="shared" si="20"/>
        <v>140</v>
      </c>
      <c r="AL66" s="13">
        <f t="shared" si="21"/>
        <v>105</v>
      </c>
      <c r="AM66" s="13"/>
      <c r="AN66" s="13"/>
    </row>
    <row r="67" spans="1:40" s="1" customFormat="1" ht="11.1" customHeight="1" outlineLevel="1" x14ac:dyDescent="0.2">
      <c r="A67" s="7" t="s">
        <v>71</v>
      </c>
      <c r="B67" s="7" t="s">
        <v>9</v>
      </c>
      <c r="C67" s="8">
        <v>-17.908000000000001</v>
      </c>
      <c r="D67" s="8">
        <v>1118.498</v>
      </c>
      <c r="E67" s="18">
        <v>744</v>
      </c>
      <c r="F67" s="8">
        <v>215.852</v>
      </c>
      <c r="G67" s="1">
        <f>VLOOKUP(A:A,[1]TDSheet!$A:$G,7,0)</f>
        <v>0</v>
      </c>
      <c r="H67" s="1">
        <f>VLOOKUP(A:A,[1]TDSheet!$A:$H,8,0)</f>
        <v>1</v>
      </c>
      <c r="I67" s="1" t="e">
        <f>VLOOKUP(A:A,[1]TDSheet!$A:$I,9,0)</f>
        <v>#N/A</v>
      </c>
      <c r="J67" s="13">
        <f>VLOOKUP(A:A,[2]TDSheet!$A:$F,6,0)</f>
        <v>400.76400000000001</v>
      </c>
      <c r="K67" s="13">
        <f t="shared" si="13"/>
        <v>343.23599999999999</v>
      </c>
      <c r="L67" s="13">
        <f>VLOOKUP(A:A,[1]TDSheet!$A:$N,14,0)</f>
        <v>150</v>
      </c>
      <c r="M67" s="13">
        <f>VLOOKUP(A:A,[1]TDSheet!$A:$O,15,0)</f>
        <v>0</v>
      </c>
      <c r="N67" s="13">
        <f>VLOOKUP(A:A,[1]TDSheet!$A:$P,16,0)</f>
        <v>300</v>
      </c>
      <c r="O67" s="13">
        <f>VLOOKUP(A:A,[1]TDSheet!$A:$W,23,0)</f>
        <v>250</v>
      </c>
      <c r="P67" s="13">
        <f>VLOOKUP(A:A,[3]TDSheet!$A:$C,3,0)</f>
        <v>16</v>
      </c>
      <c r="Q67" s="13"/>
      <c r="R67" s="15"/>
      <c r="S67" s="13"/>
      <c r="T67" s="15"/>
      <c r="U67" s="15">
        <v>150</v>
      </c>
      <c r="V67" s="13">
        <f t="shared" si="14"/>
        <v>141.95099999999999</v>
      </c>
      <c r="W67" s="15">
        <v>200</v>
      </c>
      <c r="X67" s="16">
        <f t="shared" si="15"/>
        <v>8.9175278793386443</v>
      </c>
      <c r="Y67" s="13">
        <f t="shared" si="16"/>
        <v>1.5206092243097971</v>
      </c>
      <c r="Z67" s="13"/>
      <c r="AA67" s="13"/>
      <c r="AB67" s="13">
        <f>VLOOKUP(A:A,[4]TDSheet!$A:$D,4,0)</f>
        <v>34.244999999999997</v>
      </c>
      <c r="AC67" s="13">
        <f>VLOOKUP(A:A,[1]TDSheet!$A:$AC,29,0)</f>
        <v>0</v>
      </c>
      <c r="AD67" s="13">
        <f>VLOOKUP(A:A,[1]TDSheet!$A:$AD,30,0)</f>
        <v>99.2</v>
      </c>
      <c r="AE67" s="13">
        <f>VLOOKUP(A:A,[1]TDSheet!$A:$AE,31,0)</f>
        <v>128.80000000000001</v>
      </c>
      <c r="AF67" s="13">
        <f>VLOOKUP(A:A,[5]TDSheet!$A:$D,4,0)</f>
        <v>66.494</v>
      </c>
      <c r="AG67" s="13" t="str">
        <f>VLOOKUP(A:A,[1]TDSheet!$A:$AG,33,0)</f>
        <v>увел</v>
      </c>
      <c r="AH67" s="13">
        <f t="shared" si="17"/>
        <v>0</v>
      </c>
      <c r="AI67" s="13">
        <f t="shared" si="18"/>
        <v>16</v>
      </c>
      <c r="AJ67" s="13">
        <f t="shared" si="19"/>
        <v>16</v>
      </c>
      <c r="AK67" s="13">
        <f t="shared" si="20"/>
        <v>150</v>
      </c>
      <c r="AL67" s="13">
        <f t="shared" si="21"/>
        <v>200</v>
      </c>
      <c r="AM67" s="13"/>
      <c r="AN67" s="13"/>
    </row>
    <row r="68" spans="1:40" s="1" customFormat="1" ht="11.1" customHeight="1" outlineLevel="1" x14ac:dyDescent="0.2">
      <c r="A68" s="7" t="s">
        <v>72</v>
      </c>
      <c r="B68" s="7" t="s">
        <v>16</v>
      </c>
      <c r="C68" s="8">
        <v>392</v>
      </c>
      <c r="D68" s="8">
        <v>10887</v>
      </c>
      <c r="E68" s="8">
        <v>5661</v>
      </c>
      <c r="F68" s="8">
        <v>2142</v>
      </c>
      <c r="G68" s="1">
        <f>VLOOKUP(A:A,[1]TDSheet!$A:$G,7,0)</f>
        <v>0</v>
      </c>
      <c r="H68" s="1">
        <f>VLOOKUP(A:A,[1]TDSheet!$A:$H,8,0)</f>
        <v>0.4</v>
      </c>
      <c r="I68" s="1" t="e">
        <f>VLOOKUP(A:A,[1]TDSheet!$A:$I,9,0)</f>
        <v>#N/A</v>
      </c>
      <c r="J68" s="13">
        <f>VLOOKUP(A:A,[2]TDSheet!$A:$F,6,0)</f>
        <v>5876</v>
      </c>
      <c r="K68" s="13">
        <f t="shared" si="13"/>
        <v>-215</v>
      </c>
      <c r="L68" s="13">
        <f>VLOOKUP(A:A,[1]TDSheet!$A:$N,14,0)</f>
        <v>1300</v>
      </c>
      <c r="M68" s="13">
        <f>VLOOKUP(A:A,[1]TDSheet!$A:$O,15,0)</f>
        <v>0</v>
      </c>
      <c r="N68" s="13">
        <f>VLOOKUP(A:A,[1]TDSheet!$A:$P,16,0)</f>
        <v>2200</v>
      </c>
      <c r="O68" s="13">
        <f>VLOOKUP(A:A,[1]TDSheet!$A:$W,23,0)</f>
        <v>1300</v>
      </c>
      <c r="P68" s="13">
        <f>VLOOKUP(A:A,[3]TDSheet!$A:$C,3,0)</f>
        <v>296</v>
      </c>
      <c r="Q68" s="13"/>
      <c r="R68" s="15"/>
      <c r="S68" s="13"/>
      <c r="T68" s="15"/>
      <c r="U68" s="15">
        <v>1000</v>
      </c>
      <c r="V68" s="13">
        <f t="shared" si="14"/>
        <v>1047</v>
      </c>
      <c r="W68" s="15">
        <v>1000</v>
      </c>
      <c r="X68" s="16">
        <f t="shared" si="15"/>
        <v>8.540592168099332</v>
      </c>
      <c r="Y68" s="13">
        <f t="shared" si="16"/>
        <v>2.0458452722063036</v>
      </c>
      <c r="Z68" s="13"/>
      <c r="AA68" s="13"/>
      <c r="AB68" s="13">
        <f>VLOOKUP(A:A,[4]TDSheet!$A:$D,4,0)</f>
        <v>426</v>
      </c>
      <c r="AC68" s="13">
        <f>VLOOKUP(A:A,[1]TDSheet!$A:$AC,29,0)</f>
        <v>0</v>
      </c>
      <c r="AD68" s="13">
        <f>VLOOKUP(A:A,[1]TDSheet!$A:$AD,30,0)</f>
        <v>1078</v>
      </c>
      <c r="AE68" s="13">
        <f>VLOOKUP(A:A,[1]TDSheet!$A:$AE,31,0)</f>
        <v>1127.8</v>
      </c>
      <c r="AF68" s="13">
        <f>VLOOKUP(A:A,[5]TDSheet!$A:$D,4,0)</f>
        <v>867</v>
      </c>
      <c r="AG68" s="13" t="e">
        <f>VLOOKUP(A:A,[1]TDSheet!$A:$AG,33,0)</f>
        <v>#N/A</v>
      </c>
      <c r="AH68" s="13">
        <f t="shared" si="17"/>
        <v>0</v>
      </c>
      <c r="AI68" s="13">
        <f t="shared" si="18"/>
        <v>296</v>
      </c>
      <c r="AJ68" s="13">
        <f t="shared" si="19"/>
        <v>118.4</v>
      </c>
      <c r="AK68" s="13">
        <f t="shared" si="20"/>
        <v>400</v>
      </c>
      <c r="AL68" s="13">
        <f t="shared" si="21"/>
        <v>400</v>
      </c>
      <c r="AM68" s="13"/>
      <c r="AN68" s="13"/>
    </row>
    <row r="69" spans="1:40" s="1" customFormat="1" ht="11.1" customHeight="1" outlineLevel="1" x14ac:dyDescent="0.2">
      <c r="A69" s="7" t="s">
        <v>73</v>
      </c>
      <c r="B69" s="7" t="s">
        <v>16</v>
      </c>
      <c r="C69" s="8">
        <v>664</v>
      </c>
      <c r="D69" s="8">
        <v>8537</v>
      </c>
      <c r="E69" s="8">
        <v>6750</v>
      </c>
      <c r="F69" s="8">
        <v>1634</v>
      </c>
      <c r="G69" s="1">
        <f>VLOOKUP(A:A,[1]TDSheet!$A:$G,7,0)</f>
        <v>0</v>
      </c>
      <c r="H69" s="1">
        <f>VLOOKUP(A:A,[1]TDSheet!$A:$H,8,0)</f>
        <v>0.4</v>
      </c>
      <c r="I69" s="1" t="e">
        <f>VLOOKUP(A:A,[1]TDSheet!$A:$I,9,0)</f>
        <v>#N/A</v>
      </c>
      <c r="J69" s="13">
        <f>VLOOKUP(A:A,[2]TDSheet!$A:$F,6,0)</f>
        <v>7054</v>
      </c>
      <c r="K69" s="13">
        <f t="shared" si="13"/>
        <v>-304</v>
      </c>
      <c r="L69" s="13">
        <f>VLOOKUP(A:A,[1]TDSheet!$A:$N,14,0)</f>
        <v>1400</v>
      </c>
      <c r="M69" s="13">
        <f>VLOOKUP(A:A,[1]TDSheet!$A:$O,15,0)</f>
        <v>0</v>
      </c>
      <c r="N69" s="13">
        <f>VLOOKUP(A:A,[1]TDSheet!$A:$P,16,0)</f>
        <v>2300</v>
      </c>
      <c r="O69" s="13">
        <f>VLOOKUP(A:A,[1]TDSheet!$A:$W,23,0)</f>
        <v>2000</v>
      </c>
      <c r="P69" s="13">
        <f>VLOOKUP(A:A,[3]TDSheet!$A:$C,3,0)</f>
        <v>496</v>
      </c>
      <c r="Q69" s="13"/>
      <c r="R69" s="15"/>
      <c r="S69" s="13"/>
      <c r="T69" s="15"/>
      <c r="U69" s="15">
        <v>1800</v>
      </c>
      <c r="V69" s="13">
        <f t="shared" si="14"/>
        <v>1244.4000000000001</v>
      </c>
      <c r="W69" s="15">
        <v>1300</v>
      </c>
      <c r="X69" s="16">
        <f t="shared" si="15"/>
        <v>8.3847637415621978</v>
      </c>
      <c r="Y69" s="13">
        <f t="shared" si="16"/>
        <v>1.3130826100932176</v>
      </c>
      <c r="Z69" s="13"/>
      <c r="AA69" s="13"/>
      <c r="AB69" s="13">
        <f>VLOOKUP(A:A,[4]TDSheet!$A:$D,4,0)</f>
        <v>528</v>
      </c>
      <c r="AC69" s="13">
        <f>VLOOKUP(A:A,[1]TDSheet!$A:$AC,29,0)</f>
        <v>0</v>
      </c>
      <c r="AD69" s="13">
        <f>VLOOKUP(A:A,[1]TDSheet!$A:$AD,30,0)</f>
        <v>1221.4000000000001</v>
      </c>
      <c r="AE69" s="13">
        <f>VLOOKUP(A:A,[1]TDSheet!$A:$AE,31,0)</f>
        <v>1215.4000000000001</v>
      </c>
      <c r="AF69" s="13">
        <f>VLOOKUP(A:A,[5]TDSheet!$A:$D,4,0)</f>
        <v>1056</v>
      </c>
      <c r="AG69" s="13" t="e">
        <f>VLOOKUP(A:A,[1]TDSheet!$A:$AG,33,0)</f>
        <v>#N/A</v>
      </c>
      <c r="AH69" s="13">
        <f t="shared" si="17"/>
        <v>0</v>
      </c>
      <c r="AI69" s="13">
        <f t="shared" si="18"/>
        <v>496</v>
      </c>
      <c r="AJ69" s="13">
        <f t="shared" si="19"/>
        <v>198.4</v>
      </c>
      <c r="AK69" s="13">
        <f t="shared" si="20"/>
        <v>720</v>
      </c>
      <c r="AL69" s="13">
        <f t="shared" si="21"/>
        <v>520</v>
      </c>
      <c r="AM69" s="13"/>
      <c r="AN69" s="13"/>
    </row>
    <row r="70" spans="1:40" s="1" customFormat="1" ht="21.95" customHeight="1" outlineLevel="1" x14ac:dyDescent="0.2">
      <c r="A70" s="7" t="s">
        <v>74</v>
      </c>
      <c r="B70" s="7" t="s">
        <v>9</v>
      </c>
      <c r="C70" s="8">
        <v>32.238999999999997</v>
      </c>
      <c r="D70" s="8">
        <v>56.932000000000002</v>
      </c>
      <c r="E70" s="8">
        <v>52.972000000000001</v>
      </c>
      <c r="F70" s="8">
        <v>34.765999999999998</v>
      </c>
      <c r="G70" s="1">
        <f>VLOOKUP(A:A,[1]TDSheet!$A:$G,7,0)</f>
        <v>0</v>
      </c>
      <c r="H70" s="1">
        <f>VLOOKUP(A:A,[1]TDSheet!$A:$H,8,0)</f>
        <v>1</v>
      </c>
      <c r="I70" s="1" t="e">
        <f>VLOOKUP(A:A,[1]TDSheet!$A:$I,9,0)</f>
        <v>#N/A</v>
      </c>
      <c r="J70" s="13">
        <f>VLOOKUP(A:A,[2]TDSheet!$A:$F,6,0)</f>
        <v>83.128</v>
      </c>
      <c r="K70" s="13">
        <f t="shared" si="13"/>
        <v>-30.155999999999999</v>
      </c>
      <c r="L70" s="13">
        <f>VLOOKUP(A:A,[1]TDSheet!$A:$N,14,0)</f>
        <v>20</v>
      </c>
      <c r="M70" s="13">
        <f>VLOOKUP(A:A,[1]TDSheet!$A:$O,15,0)</f>
        <v>0</v>
      </c>
      <c r="N70" s="13">
        <f>VLOOKUP(A:A,[1]TDSheet!$A:$P,16,0)</f>
        <v>0</v>
      </c>
      <c r="O70" s="13">
        <f>VLOOKUP(A:A,[1]TDSheet!$A:$W,23,0)</f>
        <v>0</v>
      </c>
      <c r="P70" s="13">
        <f>VLOOKUP(A:A,[3]TDSheet!$A:$C,3,0)</f>
        <v>0</v>
      </c>
      <c r="Q70" s="13"/>
      <c r="R70" s="15"/>
      <c r="S70" s="13"/>
      <c r="T70" s="15"/>
      <c r="U70" s="15">
        <v>30</v>
      </c>
      <c r="V70" s="13">
        <f t="shared" si="14"/>
        <v>10.5944</v>
      </c>
      <c r="W70" s="15">
        <v>20</v>
      </c>
      <c r="X70" s="16">
        <f t="shared" si="15"/>
        <v>9.8888091822094673</v>
      </c>
      <c r="Y70" s="13">
        <f t="shared" si="16"/>
        <v>3.2815449671524575</v>
      </c>
      <c r="Z70" s="13"/>
      <c r="AA70" s="13"/>
      <c r="AB70" s="13">
        <v>0</v>
      </c>
      <c r="AC70" s="13">
        <f>VLOOKUP(A:A,[1]TDSheet!$A:$AC,29,0)</f>
        <v>0</v>
      </c>
      <c r="AD70" s="13">
        <f>VLOOKUP(A:A,[1]TDSheet!$A:$AD,30,0)</f>
        <v>12.768600000000001</v>
      </c>
      <c r="AE70" s="13">
        <f>VLOOKUP(A:A,[1]TDSheet!$A:$AE,31,0)</f>
        <v>12.099399999999999</v>
      </c>
      <c r="AF70" s="13">
        <f>VLOOKUP(A:A,[5]TDSheet!$A:$D,4,0)</f>
        <v>19.344999999999999</v>
      </c>
      <c r="AG70" s="13" t="e">
        <f>VLOOKUP(A:A,[1]TDSheet!$A:$AG,33,0)</f>
        <v>#N/A</v>
      </c>
      <c r="AH70" s="13">
        <f t="shared" si="17"/>
        <v>0</v>
      </c>
      <c r="AI70" s="13">
        <f t="shared" si="18"/>
        <v>0</v>
      </c>
      <c r="AJ70" s="13">
        <f t="shared" si="19"/>
        <v>0</v>
      </c>
      <c r="AK70" s="13">
        <f t="shared" si="20"/>
        <v>30</v>
      </c>
      <c r="AL70" s="13">
        <f t="shared" si="21"/>
        <v>20</v>
      </c>
      <c r="AM70" s="13"/>
      <c r="AN70" s="13"/>
    </row>
    <row r="71" spans="1:40" s="1" customFormat="1" ht="21.95" customHeight="1" outlineLevel="1" x14ac:dyDescent="0.2">
      <c r="A71" s="7" t="s">
        <v>75</v>
      </c>
      <c r="B71" s="7" t="s">
        <v>9</v>
      </c>
      <c r="C71" s="8">
        <v>32.087000000000003</v>
      </c>
      <c r="D71" s="8">
        <v>161.76</v>
      </c>
      <c r="E71" s="8">
        <v>106.57899999999999</v>
      </c>
      <c r="F71" s="8">
        <v>70.936000000000007</v>
      </c>
      <c r="G71" s="1">
        <f>VLOOKUP(A:A,[1]TDSheet!$A:$G,7,0)</f>
        <v>0</v>
      </c>
      <c r="H71" s="1">
        <f>VLOOKUP(A:A,[1]TDSheet!$A:$H,8,0)</f>
        <v>1</v>
      </c>
      <c r="I71" s="1" t="e">
        <f>VLOOKUP(A:A,[1]TDSheet!$A:$I,9,0)</f>
        <v>#N/A</v>
      </c>
      <c r="J71" s="13">
        <f>VLOOKUP(A:A,[2]TDSheet!$A:$F,6,0)</f>
        <v>147.72300000000001</v>
      </c>
      <c r="K71" s="13">
        <f t="shared" ref="K71:K117" si="22">E71-J71</f>
        <v>-41.14400000000002</v>
      </c>
      <c r="L71" s="13">
        <f>VLOOKUP(A:A,[1]TDSheet!$A:$N,14,0)</f>
        <v>0</v>
      </c>
      <c r="M71" s="13">
        <f>VLOOKUP(A:A,[1]TDSheet!$A:$O,15,0)</f>
        <v>0</v>
      </c>
      <c r="N71" s="13">
        <f>VLOOKUP(A:A,[1]TDSheet!$A:$P,16,0)</f>
        <v>0</v>
      </c>
      <c r="O71" s="13">
        <f>VLOOKUP(A:A,[1]TDSheet!$A:$W,23,0)</f>
        <v>30</v>
      </c>
      <c r="P71" s="13">
        <f>VLOOKUP(A:A,[3]TDSheet!$A:$C,3,0)</f>
        <v>8</v>
      </c>
      <c r="Q71" s="13"/>
      <c r="R71" s="15"/>
      <c r="S71" s="13"/>
      <c r="T71" s="15"/>
      <c r="U71" s="15">
        <v>20</v>
      </c>
      <c r="V71" s="13">
        <f t="shared" ref="V71:V117" si="23">(E71-AB71-AC71)/5</f>
        <v>16.165199999999999</v>
      </c>
      <c r="W71" s="15">
        <v>30</v>
      </c>
      <c r="X71" s="16">
        <f t="shared" ref="X71:X117" si="24">(F71+L71+M71+N71+O71+R71+T71+U71+W71)/V71</f>
        <v>9.337094499294782</v>
      </c>
      <c r="Y71" s="13">
        <f t="shared" ref="Y71:Y117" si="25">F71/V71</f>
        <v>4.3881919184420859</v>
      </c>
      <c r="Z71" s="13"/>
      <c r="AA71" s="13"/>
      <c r="AB71" s="13">
        <f>VLOOKUP(A:A,[4]TDSheet!$A:$D,4,0)</f>
        <v>25.753</v>
      </c>
      <c r="AC71" s="13">
        <f>VLOOKUP(A:A,[1]TDSheet!$A:$AC,29,0)</f>
        <v>0</v>
      </c>
      <c r="AD71" s="13">
        <f>VLOOKUP(A:A,[1]TDSheet!$A:$AD,30,0)</f>
        <v>15.378</v>
      </c>
      <c r="AE71" s="13">
        <f>VLOOKUP(A:A,[1]TDSheet!$A:$AE,31,0)</f>
        <v>13.5184</v>
      </c>
      <c r="AF71" s="13">
        <f>VLOOKUP(A:A,[5]TDSheet!$A:$D,4,0)</f>
        <v>17.149000000000001</v>
      </c>
      <c r="AG71" s="13" t="e">
        <f>VLOOKUP(A:A,[1]TDSheet!$A:$AG,33,0)</f>
        <v>#N/A</v>
      </c>
      <c r="AH71" s="13">
        <f t="shared" ref="AH71:AH117" si="26">R71*H71</f>
        <v>0</v>
      </c>
      <c r="AI71" s="13">
        <f t="shared" ref="AI71:AI117" si="27">T71+P71</f>
        <v>8</v>
      </c>
      <c r="AJ71" s="13">
        <f t="shared" ref="AJ71:AJ117" si="28">AI71*H71</f>
        <v>8</v>
      </c>
      <c r="AK71" s="13">
        <f t="shared" ref="AK71:AK117" si="29">U71*H71</f>
        <v>20</v>
      </c>
      <c r="AL71" s="13">
        <f t="shared" ref="AL71:AL117" si="30">W71*H71</f>
        <v>30</v>
      </c>
      <c r="AM71" s="13"/>
      <c r="AN71" s="13"/>
    </row>
    <row r="72" spans="1:40" s="1" customFormat="1" ht="21.95" customHeight="1" outlineLevel="1" x14ac:dyDescent="0.2">
      <c r="A72" s="7" t="s">
        <v>76</v>
      </c>
      <c r="B72" s="7" t="s">
        <v>16</v>
      </c>
      <c r="C72" s="8">
        <v>195</v>
      </c>
      <c r="D72" s="8">
        <v>1590</v>
      </c>
      <c r="E72" s="8">
        <v>1375</v>
      </c>
      <c r="F72" s="8">
        <v>146</v>
      </c>
      <c r="G72" s="1">
        <f>VLOOKUP(A:A,[1]TDSheet!$A:$G,7,0)</f>
        <v>0</v>
      </c>
      <c r="H72" s="1">
        <f>VLOOKUP(A:A,[1]TDSheet!$A:$H,8,0)</f>
        <v>0.35</v>
      </c>
      <c r="I72" s="1" t="e">
        <f>VLOOKUP(A:A,[1]TDSheet!$A:$I,9,0)</f>
        <v>#N/A</v>
      </c>
      <c r="J72" s="13">
        <f>VLOOKUP(A:A,[2]TDSheet!$A:$F,6,0)</f>
        <v>1598</v>
      </c>
      <c r="K72" s="13">
        <f t="shared" si="22"/>
        <v>-223</v>
      </c>
      <c r="L72" s="13">
        <f>VLOOKUP(A:A,[1]TDSheet!$A:$N,14,0)</f>
        <v>200</v>
      </c>
      <c r="M72" s="13">
        <f>VLOOKUP(A:A,[1]TDSheet!$A:$O,15,0)</f>
        <v>0</v>
      </c>
      <c r="N72" s="13">
        <f>VLOOKUP(A:A,[1]TDSheet!$A:$P,16,0)</f>
        <v>700</v>
      </c>
      <c r="O72" s="13">
        <f>VLOOKUP(A:A,[1]TDSheet!$A:$W,23,0)</f>
        <v>300</v>
      </c>
      <c r="P72" s="13">
        <f>VLOOKUP(A:A,[3]TDSheet!$A:$C,3,0)</f>
        <v>104</v>
      </c>
      <c r="Q72" s="13"/>
      <c r="R72" s="15"/>
      <c r="S72" s="13"/>
      <c r="T72" s="15"/>
      <c r="U72" s="15">
        <v>400</v>
      </c>
      <c r="V72" s="13">
        <f t="shared" si="23"/>
        <v>233</v>
      </c>
      <c r="W72" s="15">
        <v>300</v>
      </c>
      <c r="X72" s="16">
        <f t="shared" si="24"/>
        <v>8.7811158798283255</v>
      </c>
      <c r="Y72" s="13">
        <f t="shared" si="25"/>
        <v>0.62660944206008584</v>
      </c>
      <c r="Z72" s="13"/>
      <c r="AA72" s="13"/>
      <c r="AB72" s="13">
        <f>VLOOKUP(A:A,[4]TDSheet!$A:$D,4,0)</f>
        <v>210</v>
      </c>
      <c r="AC72" s="13">
        <f>VLOOKUP(A:A,[1]TDSheet!$A:$AC,29,0)</f>
        <v>0</v>
      </c>
      <c r="AD72" s="13">
        <f>VLOOKUP(A:A,[1]TDSheet!$A:$AD,30,0)</f>
        <v>186.8</v>
      </c>
      <c r="AE72" s="13">
        <f>VLOOKUP(A:A,[1]TDSheet!$A:$AE,31,0)</f>
        <v>123.4</v>
      </c>
      <c r="AF72" s="13">
        <f>VLOOKUP(A:A,[5]TDSheet!$A:$D,4,0)</f>
        <v>192</v>
      </c>
      <c r="AG72" s="13" t="e">
        <f>VLOOKUP(A:A,[1]TDSheet!$A:$AG,33,0)</f>
        <v>#N/A</v>
      </c>
      <c r="AH72" s="13">
        <f t="shared" si="26"/>
        <v>0</v>
      </c>
      <c r="AI72" s="13">
        <f t="shared" si="27"/>
        <v>104</v>
      </c>
      <c r="AJ72" s="13">
        <f t="shared" si="28"/>
        <v>36.4</v>
      </c>
      <c r="AK72" s="13">
        <f t="shared" si="29"/>
        <v>140</v>
      </c>
      <c r="AL72" s="13">
        <f t="shared" si="30"/>
        <v>105</v>
      </c>
      <c r="AM72" s="13"/>
      <c r="AN72" s="13"/>
    </row>
    <row r="73" spans="1:40" s="1" customFormat="1" ht="21.95" customHeight="1" outlineLevel="1" x14ac:dyDescent="0.2">
      <c r="A73" s="7" t="s">
        <v>77</v>
      </c>
      <c r="B73" s="7" t="s">
        <v>16</v>
      </c>
      <c r="C73" s="8">
        <v>128</v>
      </c>
      <c r="D73" s="8">
        <v>2306</v>
      </c>
      <c r="E73" s="8">
        <v>1663</v>
      </c>
      <c r="F73" s="8">
        <v>382</v>
      </c>
      <c r="G73" s="1">
        <f>VLOOKUP(A:A,[1]TDSheet!$A:$G,7,0)</f>
        <v>0</v>
      </c>
      <c r="H73" s="1">
        <f>VLOOKUP(A:A,[1]TDSheet!$A:$H,8,0)</f>
        <v>0.35</v>
      </c>
      <c r="I73" s="1" t="e">
        <f>VLOOKUP(A:A,[1]TDSheet!$A:$I,9,0)</f>
        <v>#N/A</v>
      </c>
      <c r="J73" s="13">
        <f>VLOOKUP(A:A,[2]TDSheet!$A:$F,6,0)</f>
        <v>2376</v>
      </c>
      <c r="K73" s="13">
        <f t="shared" si="22"/>
        <v>-713</v>
      </c>
      <c r="L73" s="13">
        <f>VLOOKUP(A:A,[1]TDSheet!$A:$N,14,0)</f>
        <v>300</v>
      </c>
      <c r="M73" s="13">
        <f>VLOOKUP(A:A,[1]TDSheet!$A:$O,15,0)</f>
        <v>0</v>
      </c>
      <c r="N73" s="13">
        <f>VLOOKUP(A:A,[1]TDSheet!$A:$P,16,0)</f>
        <v>800</v>
      </c>
      <c r="O73" s="13">
        <f>VLOOKUP(A:A,[1]TDSheet!$A:$W,23,0)</f>
        <v>300</v>
      </c>
      <c r="P73" s="13">
        <f>VLOOKUP(A:A,[3]TDSheet!$A:$C,3,0)</f>
        <v>140</v>
      </c>
      <c r="Q73" s="13"/>
      <c r="R73" s="15"/>
      <c r="S73" s="13"/>
      <c r="T73" s="15"/>
      <c r="U73" s="15">
        <v>300</v>
      </c>
      <c r="V73" s="13">
        <f t="shared" si="23"/>
        <v>273.8</v>
      </c>
      <c r="W73" s="15">
        <v>300</v>
      </c>
      <c r="X73" s="16">
        <f t="shared" si="24"/>
        <v>8.6997808619430241</v>
      </c>
      <c r="Y73" s="13">
        <f t="shared" si="25"/>
        <v>1.3951789627465303</v>
      </c>
      <c r="Z73" s="13"/>
      <c r="AA73" s="13"/>
      <c r="AB73" s="13">
        <f>VLOOKUP(A:A,[4]TDSheet!$A:$D,4,0)</f>
        <v>294</v>
      </c>
      <c r="AC73" s="13">
        <f>VLOOKUP(A:A,[1]TDSheet!$A:$AC,29,0)</f>
        <v>0</v>
      </c>
      <c r="AD73" s="13">
        <f>VLOOKUP(A:A,[1]TDSheet!$A:$AD,30,0)</f>
        <v>274.8</v>
      </c>
      <c r="AE73" s="13">
        <f>VLOOKUP(A:A,[1]TDSheet!$A:$AE,31,0)</f>
        <v>267.39999999999998</v>
      </c>
      <c r="AF73" s="13">
        <f>VLOOKUP(A:A,[5]TDSheet!$A:$D,4,0)</f>
        <v>201</v>
      </c>
      <c r="AG73" s="13" t="e">
        <f>VLOOKUP(A:A,[1]TDSheet!$A:$AG,33,0)</f>
        <v>#N/A</v>
      </c>
      <c r="AH73" s="13">
        <f t="shared" si="26"/>
        <v>0</v>
      </c>
      <c r="AI73" s="13">
        <f t="shared" si="27"/>
        <v>140</v>
      </c>
      <c r="AJ73" s="13">
        <f t="shared" si="28"/>
        <v>49</v>
      </c>
      <c r="AK73" s="13">
        <f t="shared" si="29"/>
        <v>105</v>
      </c>
      <c r="AL73" s="13">
        <f t="shared" si="30"/>
        <v>105</v>
      </c>
      <c r="AM73" s="13"/>
      <c r="AN73" s="13"/>
    </row>
    <row r="74" spans="1:40" s="1" customFormat="1" ht="11.1" customHeight="1" outlineLevel="1" x14ac:dyDescent="0.2">
      <c r="A74" s="7" t="s">
        <v>78</v>
      </c>
      <c r="B74" s="7" t="s">
        <v>16</v>
      </c>
      <c r="C74" s="8">
        <v>309</v>
      </c>
      <c r="D74" s="8">
        <v>1843</v>
      </c>
      <c r="E74" s="8">
        <v>1409</v>
      </c>
      <c r="F74" s="8">
        <v>491</v>
      </c>
      <c r="G74" s="1">
        <f>VLOOKUP(A:A,[1]TDSheet!$A:$G,7,0)</f>
        <v>0</v>
      </c>
      <c r="H74" s="1">
        <f>VLOOKUP(A:A,[1]TDSheet!$A:$H,8,0)</f>
        <v>0.4</v>
      </c>
      <c r="I74" s="1" t="e">
        <f>VLOOKUP(A:A,[1]TDSheet!$A:$I,9,0)</f>
        <v>#N/A</v>
      </c>
      <c r="J74" s="13">
        <f>VLOOKUP(A:A,[2]TDSheet!$A:$F,6,0)</f>
        <v>1681</v>
      </c>
      <c r="K74" s="13">
        <f t="shared" si="22"/>
        <v>-272</v>
      </c>
      <c r="L74" s="13">
        <f>VLOOKUP(A:A,[1]TDSheet!$A:$N,14,0)</f>
        <v>250</v>
      </c>
      <c r="M74" s="13">
        <f>VLOOKUP(A:A,[1]TDSheet!$A:$O,15,0)</f>
        <v>0</v>
      </c>
      <c r="N74" s="13">
        <f>VLOOKUP(A:A,[1]TDSheet!$A:$P,16,0)</f>
        <v>250</v>
      </c>
      <c r="O74" s="13">
        <f>VLOOKUP(A:A,[1]TDSheet!$A:$W,23,0)</f>
        <v>300</v>
      </c>
      <c r="P74" s="13">
        <f>VLOOKUP(A:A,[3]TDSheet!$A:$C,3,0)</f>
        <v>139.19999999999999</v>
      </c>
      <c r="Q74" s="13"/>
      <c r="R74" s="15"/>
      <c r="S74" s="13"/>
      <c r="T74" s="15"/>
      <c r="U74" s="15">
        <v>300</v>
      </c>
      <c r="V74" s="13">
        <f t="shared" si="23"/>
        <v>217</v>
      </c>
      <c r="W74" s="15">
        <v>300</v>
      </c>
      <c r="X74" s="16">
        <f t="shared" si="24"/>
        <v>8.7142857142857135</v>
      </c>
      <c r="Y74" s="13">
        <f t="shared" si="25"/>
        <v>2.2626728110599079</v>
      </c>
      <c r="Z74" s="13"/>
      <c r="AA74" s="13"/>
      <c r="AB74" s="13">
        <f>VLOOKUP(A:A,[4]TDSheet!$A:$D,4,0)</f>
        <v>324</v>
      </c>
      <c r="AC74" s="13">
        <f>VLOOKUP(A:A,[1]TDSheet!$A:$AC,29,0)</f>
        <v>0</v>
      </c>
      <c r="AD74" s="13">
        <f>VLOOKUP(A:A,[1]TDSheet!$A:$AD,30,0)</f>
        <v>226.6</v>
      </c>
      <c r="AE74" s="13">
        <f>VLOOKUP(A:A,[1]TDSheet!$A:$AE,31,0)</f>
        <v>208</v>
      </c>
      <c r="AF74" s="13">
        <f>VLOOKUP(A:A,[5]TDSheet!$A:$D,4,0)</f>
        <v>157</v>
      </c>
      <c r="AG74" s="13" t="e">
        <f>VLOOKUP(A:A,[1]TDSheet!$A:$AG,33,0)</f>
        <v>#N/A</v>
      </c>
      <c r="AH74" s="13">
        <f t="shared" si="26"/>
        <v>0</v>
      </c>
      <c r="AI74" s="13">
        <f t="shared" si="27"/>
        <v>139.19999999999999</v>
      </c>
      <c r="AJ74" s="13">
        <f t="shared" si="28"/>
        <v>55.68</v>
      </c>
      <c r="AK74" s="13">
        <f t="shared" si="29"/>
        <v>120</v>
      </c>
      <c r="AL74" s="13">
        <f t="shared" si="30"/>
        <v>120</v>
      </c>
      <c r="AM74" s="13"/>
      <c r="AN74" s="13"/>
    </row>
    <row r="75" spans="1:40" s="1" customFormat="1" ht="11.1" customHeight="1" outlineLevel="1" x14ac:dyDescent="0.2">
      <c r="A75" s="7" t="s">
        <v>79</v>
      </c>
      <c r="B75" s="7" t="s">
        <v>9</v>
      </c>
      <c r="C75" s="8">
        <v>62.817999999999998</v>
      </c>
      <c r="D75" s="8">
        <v>602.61</v>
      </c>
      <c r="E75" s="8">
        <v>362.81700000000001</v>
      </c>
      <c r="F75" s="8">
        <v>187.09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3">
        <f>VLOOKUP(A:A,[2]TDSheet!$A:$F,6,0)</f>
        <v>399.37400000000002</v>
      </c>
      <c r="K75" s="13">
        <f t="shared" si="22"/>
        <v>-36.557000000000016</v>
      </c>
      <c r="L75" s="13">
        <f>VLOOKUP(A:A,[1]TDSheet!$A:$N,14,0)</f>
        <v>100</v>
      </c>
      <c r="M75" s="13">
        <f>VLOOKUP(A:A,[1]TDSheet!$A:$O,15,0)</f>
        <v>0</v>
      </c>
      <c r="N75" s="13">
        <f>VLOOKUP(A:A,[1]TDSheet!$A:$P,16,0)</f>
        <v>0</v>
      </c>
      <c r="O75" s="13">
        <f>VLOOKUP(A:A,[1]TDSheet!$A:$W,23,0)</f>
        <v>80</v>
      </c>
      <c r="P75" s="13">
        <f>VLOOKUP(A:A,[3]TDSheet!$A:$C,3,0)</f>
        <v>54</v>
      </c>
      <c r="Q75" s="13"/>
      <c r="R75" s="15"/>
      <c r="S75" s="13"/>
      <c r="T75" s="15"/>
      <c r="U75" s="15">
        <v>40</v>
      </c>
      <c r="V75" s="13">
        <f t="shared" si="23"/>
        <v>53.17</v>
      </c>
      <c r="W75" s="15">
        <v>60</v>
      </c>
      <c r="X75" s="16">
        <f t="shared" si="24"/>
        <v>8.7848410757946205</v>
      </c>
      <c r="Y75" s="13">
        <f t="shared" si="25"/>
        <v>3.5187135602783526</v>
      </c>
      <c r="Z75" s="13"/>
      <c r="AA75" s="13"/>
      <c r="AB75" s="13">
        <f>VLOOKUP(A:A,[4]TDSheet!$A:$D,4,0)</f>
        <v>96.966999999999999</v>
      </c>
      <c r="AC75" s="13">
        <f>VLOOKUP(A:A,[1]TDSheet!$A:$AC,29,0)</f>
        <v>0</v>
      </c>
      <c r="AD75" s="13">
        <f>VLOOKUP(A:A,[1]TDSheet!$A:$AD,30,0)</f>
        <v>48.748599999999996</v>
      </c>
      <c r="AE75" s="13">
        <f>VLOOKUP(A:A,[1]TDSheet!$A:$AE,31,0)</f>
        <v>58.779399999999995</v>
      </c>
      <c r="AF75" s="13">
        <f>VLOOKUP(A:A,[5]TDSheet!$A:$D,4,0)</f>
        <v>48.701000000000001</v>
      </c>
      <c r="AG75" s="13" t="e">
        <f>VLOOKUP(A:A,[1]TDSheet!$A:$AG,33,0)</f>
        <v>#N/A</v>
      </c>
      <c r="AH75" s="13">
        <f t="shared" si="26"/>
        <v>0</v>
      </c>
      <c r="AI75" s="13">
        <f t="shared" si="27"/>
        <v>54</v>
      </c>
      <c r="AJ75" s="13">
        <f t="shared" si="28"/>
        <v>54</v>
      </c>
      <c r="AK75" s="13">
        <f t="shared" si="29"/>
        <v>40</v>
      </c>
      <c r="AL75" s="13">
        <f t="shared" si="30"/>
        <v>60</v>
      </c>
      <c r="AM75" s="13"/>
      <c r="AN75" s="13"/>
    </row>
    <row r="76" spans="1:40" s="1" customFormat="1" ht="11.1" customHeight="1" outlineLevel="1" x14ac:dyDescent="0.2">
      <c r="A76" s="7" t="s">
        <v>80</v>
      </c>
      <c r="B76" s="7" t="s">
        <v>16</v>
      </c>
      <c r="C76" s="8">
        <v>94</v>
      </c>
      <c r="D76" s="8">
        <v>7</v>
      </c>
      <c r="E76" s="8">
        <v>49</v>
      </c>
      <c r="F76" s="8">
        <v>42</v>
      </c>
      <c r="G76" s="1">
        <f>VLOOKUP(A:A,[1]TDSheet!$A:$G,7,0)</f>
        <v>0</v>
      </c>
      <c r="H76" s="1">
        <f>VLOOKUP(A:A,[1]TDSheet!$A:$H,8,0)</f>
        <v>0.3</v>
      </c>
      <c r="I76" s="1" t="e">
        <f>VLOOKUP(A:A,[1]TDSheet!$A:$I,9,0)</f>
        <v>#N/A</v>
      </c>
      <c r="J76" s="13">
        <f>VLOOKUP(A:A,[2]TDSheet!$A:$F,6,0)</f>
        <v>84</v>
      </c>
      <c r="K76" s="13">
        <f t="shared" si="22"/>
        <v>-35</v>
      </c>
      <c r="L76" s="13">
        <f>VLOOKUP(A:A,[1]TDSheet!$A:$N,14,0)</f>
        <v>0</v>
      </c>
      <c r="M76" s="13">
        <f>VLOOKUP(A:A,[1]TDSheet!$A:$O,15,0)</f>
        <v>0</v>
      </c>
      <c r="N76" s="13">
        <f>VLOOKUP(A:A,[1]TDSheet!$A:$P,16,0)</f>
        <v>0</v>
      </c>
      <c r="O76" s="13">
        <f>VLOOKUP(A:A,[1]TDSheet!$A:$W,23,0)</f>
        <v>0</v>
      </c>
      <c r="P76" s="13">
        <v>0</v>
      </c>
      <c r="Q76" s="13"/>
      <c r="R76" s="15"/>
      <c r="S76" s="13"/>
      <c r="T76" s="15"/>
      <c r="U76" s="15"/>
      <c r="V76" s="13">
        <f t="shared" si="23"/>
        <v>9.8000000000000007</v>
      </c>
      <c r="W76" s="15"/>
      <c r="X76" s="16">
        <f t="shared" si="24"/>
        <v>4.2857142857142856</v>
      </c>
      <c r="Y76" s="13">
        <f t="shared" si="25"/>
        <v>4.2857142857142856</v>
      </c>
      <c r="Z76" s="13"/>
      <c r="AA76" s="13"/>
      <c r="AB76" s="13">
        <v>0</v>
      </c>
      <c r="AC76" s="13">
        <f>VLOOKUP(A:A,[1]TDSheet!$A:$AC,29,0)</f>
        <v>0</v>
      </c>
      <c r="AD76" s="13">
        <f>VLOOKUP(A:A,[1]TDSheet!$A:$AD,30,0)</f>
        <v>11.4</v>
      </c>
      <c r="AE76" s="13">
        <f>VLOOKUP(A:A,[1]TDSheet!$A:$AE,31,0)</f>
        <v>15.8</v>
      </c>
      <c r="AF76" s="13">
        <f>VLOOKUP(A:A,[5]TDSheet!$A:$D,4,0)</f>
        <v>2</v>
      </c>
      <c r="AG76" s="13" t="e">
        <f>VLOOKUP(A:A,[1]TDSheet!$A:$AG,33,0)</f>
        <v>#N/A</v>
      </c>
      <c r="AH76" s="13">
        <f t="shared" si="26"/>
        <v>0</v>
      </c>
      <c r="AI76" s="13">
        <f t="shared" si="27"/>
        <v>0</v>
      </c>
      <c r="AJ76" s="13">
        <f t="shared" si="28"/>
        <v>0</v>
      </c>
      <c r="AK76" s="13">
        <f t="shared" si="29"/>
        <v>0</v>
      </c>
      <c r="AL76" s="13">
        <f t="shared" si="30"/>
        <v>0</v>
      </c>
      <c r="AM76" s="13"/>
      <c r="AN76" s="13"/>
    </row>
    <row r="77" spans="1:40" s="1" customFormat="1" ht="11.1" customHeight="1" outlineLevel="1" x14ac:dyDescent="0.2">
      <c r="A77" s="7" t="s">
        <v>81</v>
      </c>
      <c r="B77" s="7" t="s">
        <v>9</v>
      </c>
      <c r="C77" s="8">
        <v>484.99799999999999</v>
      </c>
      <c r="D77" s="8">
        <v>1380.9559999999999</v>
      </c>
      <c r="E77" s="8">
        <v>943.30899999999997</v>
      </c>
      <c r="F77" s="8">
        <v>682.85699999999997</v>
      </c>
      <c r="G77" s="1" t="str">
        <f>VLOOKUP(A:A,[1]TDSheet!$A:$G,7,0)</f>
        <v>н</v>
      </c>
      <c r="H77" s="1">
        <f>VLOOKUP(A:A,[1]TDSheet!$A:$H,8,0)</f>
        <v>1</v>
      </c>
      <c r="I77" s="1" t="e">
        <f>VLOOKUP(A:A,[1]TDSheet!$A:$I,9,0)</f>
        <v>#N/A</v>
      </c>
      <c r="J77" s="13">
        <f>VLOOKUP(A:A,[2]TDSheet!$A:$F,6,0)</f>
        <v>949.33299999999997</v>
      </c>
      <c r="K77" s="13">
        <f t="shared" si="22"/>
        <v>-6.0240000000000009</v>
      </c>
      <c r="L77" s="13">
        <f>VLOOKUP(A:A,[1]TDSheet!$A:$N,14,0)</f>
        <v>150</v>
      </c>
      <c r="M77" s="13">
        <f>VLOOKUP(A:A,[1]TDSheet!$A:$O,15,0)</f>
        <v>0</v>
      </c>
      <c r="N77" s="13">
        <f>VLOOKUP(A:A,[1]TDSheet!$A:$P,16,0)</f>
        <v>0</v>
      </c>
      <c r="O77" s="13">
        <f>VLOOKUP(A:A,[1]TDSheet!$A:$W,23,0)</f>
        <v>100</v>
      </c>
      <c r="P77" s="13">
        <f>VLOOKUP(A:A,[3]TDSheet!$A:$C,3,0)</f>
        <v>68</v>
      </c>
      <c r="Q77" s="13"/>
      <c r="R77" s="15"/>
      <c r="S77" s="13"/>
      <c r="T77" s="15"/>
      <c r="U77" s="15">
        <v>300</v>
      </c>
      <c r="V77" s="13">
        <f t="shared" si="23"/>
        <v>160.55279999999999</v>
      </c>
      <c r="W77" s="15">
        <v>200</v>
      </c>
      <c r="X77" s="16">
        <f t="shared" si="24"/>
        <v>8.9245220263987921</v>
      </c>
      <c r="Y77" s="13">
        <f t="shared" si="25"/>
        <v>4.253161576752321</v>
      </c>
      <c r="Z77" s="13"/>
      <c r="AA77" s="13"/>
      <c r="AB77" s="13">
        <f>VLOOKUP(A:A,[4]TDSheet!$A:$D,4,0)</f>
        <v>140.54499999999999</v>
      </c>
      <c r="AC77" s="13">
        <f>VLOOKUP(A:A,[1]TDSheet!$A:$AC,29,0)</f>
        <v>0</v>
      </c>
      <c r="AD77" s="13">
        <f>VLOOKUP(A:A,[1]TDSheet!$A:$AD,30,0)</f>
        <v>274.32319999999999</v>
      </c>
      <c r="AE77" s="13">
        <f>VLOOKUP(A:A,[1]TDSheet!$A:$AE,31,0)</f>
        <v>200.0532</v>
      </c>
      <c r="AF77" s="13">
        <f>VLOOKUP(A:A,[5]TDSheet!$A:$D,4,0)</f>
        <v>170.785</v>
      </c>
      <c r="AG77" s="13" t="str">
        <f>VLOOKUP(A:A,[1]TDSheet!$A:$AG,33,0)</f>
        <v>оконч</v>
      </c>
      <c r="AH77" s="13">
        <f t="shared" si="26"/>
        <v>0</v>
      </c>
      <c r="AI77" s="13">
        <f t="shared" si="27"/>
        <v>68</v>
      </c>
      <c r="AJ77" s="13">
        <f t="shared" si="28"/>
        <v>68</v>
      </c>
      <c r="AK77" s="13">
        <f t="shared" si="29"/>
        <v>300</v>
      </c>
      <c r="AL77" s="13">
        <f t="shared" si="30"/>
        <v>200</v>
      </c>
      <c r="AM77" s="13"/>
      <c r="AN77" s="13"/>
    </row>
    <row r="78" spans="1:40" s="1" customFormat="1" ht="11.1" customHeight="1" outlineLevel="1" x14ac:dyDescent="0.2">
      <c r="A78" s="7" t="s">
        <v>82</v>
      </c>
      <c r="B78" s="7" t="s">
        <v>9</v>
      </c>
      <c r="C78" s="8">
        <v>97.617000000000004</v>
      </c>
      <c r="D78" s="8">
        <v>564.51199999999994</v>
      </c>
      <c r="E78" s="8">
        <v>338.572</v>
      </c>
      <c r="F78" s="8">
        <v>94.375</v>
      </c>
      <c r="G78" s="1">
        <f>VLOOKUP(A:A,[1]TDSheet!$A:$G,7,0)</f>
        <v>0</v>
      </c>
      <c r="H78" s="1">
        <f>VLOOKUP(A:A,[1]TDSheet!$A:$H,8,0)</f>
        <v>1</v>
      </c>
      <c r="I78" s="1" t="e">
        <f>VLOOKUP(A:A,[1]TDSheet!$A:$I,9,0)</f>
        <v>#N/A</v>
      </c>
      <c r="J78" s="13">
        <f>VLOOKUP(A:A,[2]TDSheet!$A:$F,6,0)</f>
        <v>349.351</v>
      </c>
      <c r="K78" s="13">
        <f t="shared" si="22"/>
        <v>-10.778999999999996</v>
      </c>
      <c r="L78" s="13">
        <f>VLOOKUP(A:A,[1]TDSheet!$A:$N,14,0)</f>
        <v>30</v>
      </c>
      <c r="M78" s="13">
        <f>VLOOKUP(A:A,[1]TDSheet!$A:$O,15,0)</f>
        <v>0</v>
      </c>
      <c r="N78" s="13">
        <f>VLOOKUP(A:A,[1]TDSheet!$A:$P,16,0)</f>
        <v>50</v>
      </c>
      <c r="O78" s="13">
        <f>VLOOKUP(A:A,[1]TDSheet!$A:$W,23,0)</f>
        <v>40</v>
      </c>
      <c r="P78" s="13">
        <f>VLOOKUP(A:A,[3]TDSheet!$A:$C,3,0)</f>
        <v>12</v>
      </c>
      <c r="Q78" s="13"/>
      <c r="R78" s="15"/>
      <c r="S78" s="13"/>
      <c r="T78" s="15"/>
      <c r="U78" s="15">
        <v>30</v>
      </c>
      <c r="V78" s="13">
        <f t="shared" si="23"/>
        <v>29.548399999999997</v>
      </c>
      <c r="W78" s="15">
        <v>30</v>
      </c>
      <c r="X78" s="16">
        <f t="shared" si="24"/>
        <v>9.2856127573743432</v>
      </c>
      <c r="Y78" s="13">
        <f t="shared" si="25"/>
        <v>3.1939123607369608</v>
      </c>
      <c r="Z78" s="13"/>
      <c r="AA78" s="13"/>
      <c r="AB78" s="13">
        <f>VLOOKUP(A:A,[4]TDSheet!$A:$D,4,0)</f>
        <v>190.83</v>
      </c>
      <c r="AC78" s="13">
        <f>VLOOKUP(A:A,[1]TDSheet!$A:$AC,29,0)</f>
        <v>0</v>
      </c>
      <c r="AD78" s="13">
        <f>VLOOKUP(A:A,[1]TDSheet!$A:$AD,30,0)</f>
        <v>28.814999999999998</v>
      </c>
      <c r="AE78" s="13">
        <f>VLOOKUP(A:A,[1]TDSheet!$A:$AE,31,0)</f>
        <v>30.001200000000001</v>
      </c>
      <c r="AF78" s="13">
        <f>VLOOKUP(A:A,[5]TDSheet!$A:$D,4,0)</f>
        <v>23.263000000000002</v>
      </c>
      <c r="AG78" s="13">
        <f>VLOOKUP(A:A,[1]TDSheet!$A:$AG,33,0)</f>
        <v>0</v>
      </c>
      <c r="AH78" s="13">
        <f t="shared" si="26"/>
        <v>0</v>
      </c>
      <c r="AI78" s="13">
        <f t="shared" si="27"/>
        <v>12</v>
      </c>
      <c r="AJ78" s="13">
        <f t="shared" si="28"/>
        <v>12</v>
      </c>
      <c r="AK78" s="13">
        <f t="shared" si="29"/>
        <v>30</v>
      </c>
      <c r="AL78" s="13">
        <f t="shared" si="30"/>
        <v>30</v>
      </c>
      <c r="AM78" s="13"/>
      <c r="AN78" s="13"/>
    </row>
    <row r="79" spans="1:40" s="1" customFormat="1" ht="11.1" customHeight="1" outlineLevel="1" x14ac:dyDescent="0.2">
      <c r="A79" s="7" t="s">
        <v>83</v>
      </c>
      <c r="B79" s="7" t="s">
        <v>9</v>
      </c>
      <c r="C79" s="8"/>
      <c r="D79" s="8">
        <v>48.642000000000003</v>
      </c>
      <c r="E79" s="8">
        <v>36.890999999999998</v>
      </c>
      <c r="F79" s="8">
        <v>11.750999999999999</v>
      </c>
      <c r="G79" s="1">
        <f>VLOOKUP(A:A,[1]TDSheet!$A:$G,7,0)</f>
        <v>0</v>
      </c>
      <c r="H79" s="1">
        <f>VLOOKUP(A:A,[1]TDSheet!$A:$H,8,0)</f>
        <v>1</v>
      </c>
      <c r="I79" s="1" t="e">
        <f>VLOOKUP(A:A,[1]TDSheet!$A:$I,9,0)</f>
        <v>#N/A</v>
      </c>
      <c r="J79" s="13">
        <f>VLOOKUP(A:A,[2]TDSheet!$A:$F,6,0)</f>
        <v>40.957000000000001</v>
      </c>
      <c r="K79" s="13">
        <f t="shared" si="22"/>
        <v>-4.0660000000000025</v>
      </c>
      <c r="L79" s="13">
        <f>VLOOKUP(A:A,[1]TDSheet!$A:$N,14,0)</f>
        <v>0</v>
      </c>
      <c r="M79" s="13">
        <f>VLOOKUP(A:A,[1]TDSheet!$A:$O,15,0)</f>
        <v>0</v>
      </c>
      <c r="N79" s="13">
        <f>VLOOKUP(A:A,[1]TDSheet!$A:$P,16,0)</f>
        <v>0</v>
      </c>
      <c r="O79" s="13">
        <f>VLOOKUP(A:A,[1]TDSheet!$A:$W,23,0)</f>
        <v>0</v>
      </c>
      <c r="P79" s="13">
        <f>VLOOKUP(A:A,[3]TDSheet!$A:$C,3,0)</f>
        <v>0</v>
      </c>
      <c r="Q79" s="13"/>
      <c r="R79" s="15">
        <v>20</v>
      </c>
      <c r="S79" s="13"/>
      <c r="T79" s="15"/>
      <c r="U79" s="15">
        <v>10</v>
      </c>
      <c r="V79" s="13">
        <f t="shared" si="23"/>
        <v>4.7159999999999993</v>
      </c>
      <c r="W79" s="15"/>
      <c r="X79" s="16">
        <f t="shared" si="24"/>
        <v>8.8530534351145054</v>
      </c>
      <c r="Y79" s="13">
        <f t="shared" si="25"/>
        <v>2.4917302798982193</v>
      </c>
      <c r="Z79" s="13"/>
      <c r="AA79" s="13"/>
      <c r="AB79" s="13">
        <f>VLOOKUP(A:A,[4]TDSheet!$A:$D,4,0)</f>
        <v>13.311</v>
      </c>
      <c r="AC79" s="13">
        <f>VLOOKUP(A:A,[1]TDSheet!$A:$AC,29,0)</f>
        <v>0</v>
      </c>
      <c r="AD79" s="13">
        <f>VLOOKUP(A:A,[1]TDSheet!$A:$AD,30,0)</f>
        <v>3.4609999999999999</v>
      </c>
      <c r="AE79" s="13">
        <f>VLOOKUP(A:A,[1]TDSheet!$A:$AE,31,0)</f>
        <v>3.0737999999999999</v>
      </c>
      <c r="AF79" s="13">
        <f>VLOOKUP(A:A,[5]TDSheet!$A:$D,4,0)</f>
        <v>15.452</v>
      </c>
      <c r="AG79" s="13" t="e">
        <f>VLOOKUP(A:A,[1]TDSheet!$A:$AG,33,0)</f>
        <v>#N/A</v>
      </c>
      <c r="AH79" s="13">
        <f t="shared" si="26"/>
        <v>20</v>
      </c>
      <c r="AI79" s="13">
        <f t="shared" si="27"/>
        <v>0</v>
      </c>
      <c r="AJ79" s="13">
        <f t="shared" si="28"/>
        <v>0</v>
      </c>
      <c r="AK79" s="13">
        <f t="shared" si="29"/>
        <v>10</v>
      </c>
      <c r="AL79" s="13">
        <f t="shared" si="30"/>
        <v>0</v>
      </c>
      <c r="AM79" s="13"/>
      <c r="AN79" s="13"/>
    </row>
    <row r="80" spans="1:40" s="1" customFormat="1" ht="11.1" customHeight="1" outlineLevel="1" x14ac:dyDescent="0.2">
      <c r="A80" s="7" t="s">
        <v>84</v>
      </c>
      <c r="B80" s="7" t="s">
        <v>9</v>
      </c>
      <c r="C80" s="8">
        <v>537.149</v>
      </c>
      <c r="D80" s="8">
        <v>4348.0510000000004</v>
      </c>
      <c r="E80" s="8">
        <v>3264.8710000000001</v>
      </c>
      <c r="F80" s="8">
        <v>488.15300000000002</v>
      </c>
      <c r="G80" s="1">
        <f>VLOOKUP(A:A,[1]TDSheet!$A:$G,7,0)</f>
        <v>0</v>
      </c>
      <c r="H80" s="1">
        <f>VLOOKUP(A:A,[1]TDSheet!$A:$H,8,0)</f>
        <v>1</v>
      </c>
      <c r="I80" s="1" t="e">
        <f>VLOOKUP(A:A,[1]TDSheet!$A:$I,9,0)</f>
        <v>#N/A</v>
      </c>
      <c r="J80" s="13">
        <f>VLOOKUP(A:A,[2]TDSheet!$A:$F,6,0)</f>
        <v>3317.4989999999998</v>
      </c>
      <c r="K80" s="13">
        <f t="shared" si="22"/>
        <v>-52.627999999999702</v>
      </c>
      <c r="L80" s="13">
        <f>VLOOKUP(A:A,[1]TDSheet!$A:$N,14,0)</f>
        <v>500</v>
      </c>
      <c r="M80" s="13">
        <f>VLOOKUP(A:A,[1]TDSheet!$A:$O,15,0)</f>
        <v>0</v>
      </c>
      <c r="N80" s="13">
        <f>VLOOKUP(A:A,[1]TDSheet!$A:$P,16,0)</f>
        <v>1000</v>
      </c>
      <c r="O80" s="13">
        <f>VLOOKUP(A:A,[1]TDSheet!$A:$W,23,0)</f>
        <v>400</v>
      </c>
      <c r="P80" s="13">
        <f>VLOOKUP(A:A,[3]TDSheet!$A:$C,3,0)</f>
        <v>600</v>
      </c>
      <c r="Q80" s="13"/>
      <c r="R80" s="15">
        <v>100</v>
      </c>
      <c r="S80" s="13"/>
      <c r="T80" s="15"/>
      <c r="U80" s="15">
        <v>600</v>
      </c>
      <c r="V80" s="13">
        <f t="shared" si="23"/>
        <v>419.1848</v>
      </c>
      <c r="W80" s="15">
        <v>500</v>
      </c>
      <c r="X80" s="16">
        <f t="shared" si="24"/>
        <v>8.5598356619801113</v>
      </c>
      <c r="Y80" s="13">
        <f t="shared" si="25"/>
        <v>1.1645293436212383</v>
      </c>
      <c r="Z80" s="13"/>
      <c r="AA80" s="13"/>
      <c r="AB80" s="13">
        <f>VLOOKUP(A:A,[4]TDSheet!$A:$D,4,0)</f>
        <v>1168.9469999999999</v>
      </c>
      <c r="AC80" s="13">
        <f>VLOOKUP(A:A,[1]TDSheet!$A:$AC,29,0)</f>
        <v>0</v>
      </c>
      <c r="AD80" s="13">
        <f>VLOOKUP(A:A,[1]TDSheet!$A:$AD,30,0)</f>
        <v>414.89040000000006</v>
      </c>
      <c r="AE80" s="13">
        <f>VLOOKUP(A:A,[1]TDSheet!$A:$AE,31,0)</f>
        <v>404.18400000000003</v>
      </c>
      <c r="AF80" s="13">
        <f>VLOOKUP(A:A,[5]TDSheet!$A:$D,4,0)</f>
        <v>417.23200000000003</v>
      </c>
      <c r="AG80" s="13" t="e">
        <f>VLOOKUP(A:A,[1]TDSheet!$A:$AG,33,0)</f>
        <v>#N/A</v>
      </c>
      <c r="AH80" s="13">
        <f t="shared" si="26"/>
        <v>100</v>
      </c>
      <c r="AI80" s="13">
        <f t="shared" si="27"/>
        <v>600</v>
      </c>
      <c r="AJ80" s="13">
        <f t="shared" si="28"/>
        <v>600</v>
      </c>
      <c r="AK80" s="13">
        <f t="shared" si="29"/>
        <v>600</v>
      </c>
      <c r="AL80" s="13">
        <f t="shared" si="30"/>
        <v>500</v>
      </c>
      <c r="AM80" s="13"/>
      <c r="AN80" s="13"/>
    </row>
    <row r="81" spans="1:40" s="1" customFormat="1" ht="11.1" customHeight="1" outlineLevel="1" x14ac:dyDescent="0.2">
      <c r="A81" s="7" t="s">
        <v>85</v>
      </c>
      <c r="B81" s="7" t="s">
        <v>16</v>
      </c>
      <c r="C81" s="8">
        <v>283</v>
      </c>
      <c r="D81" s="8">
        <v>9571</v>
      </c>
      <c r="E81" s="8">
        <v>7978</v>
      </c>
      <c r="F81" s="8">
        <v>960</v>
      </c>
      <c r="G81" s="1">
        <f>VLOOKUP(A:A,[1]TDSheet!$A:$G,7,0)</f>
        <v>0</v>
      </c>
      <c r="H81" s="1">
        <f>VLOOKUP(A:A,[1]TDSheet!$A:$H,8,0)</f>
        <v>0.45</v>
      </c>
      <c r="I81" s="1" t="e">
        <f>VLOOKUP(A:A,[1]TDSheet!$A:$I,9,0)</f>
        <v>#N/A</v>
      </c>
      <c r="J81" s="13">
        <f>VLOOKUP(A:A,[2]TDSheet!$A:$F,6,0)</f>
        <v>8101</v>
      </c>
      <c r="K81" s="13">
        <f t="shared" si="22"/>
        <v>-123</v>
      </c>
      <c r="L81" s="13">
        <f>VLOOKUP(A:A,[1]TDSheet!$A:$N,14,0)</f>
        <v>1000</v>
      </c>
      <c r="M81" s="13">
        <f>VLOOKUP(A:A,[1]TDSheet!$A:$O,15,0)</f>
        <v>0</v>
      </c>
      <c r="N81" s="13">
        <f>VLOOKUP(A:A,[1]TDSheet!$A:$P,16,0)</f>
        <v>1500</v>
      </c>
      <c r="O81" s="13">
        <f>VLOOKUP(A:A,[1]TDSheet!$A:$W,23,0)</f>
        <v>800</v>
      </c>
      <c r="P81" s="13">
        <f>VLOOKUP(A:A,[3]TDSheet!$A:$C,3,0)</f>
        <v>312</v>
      </c>
      <c r="Q81" s="13"/>
      <c r="R81" s="15">
        <v>200</v>
      </c>
      <c r="S81" s="13"/>
      <c r="T81" s="15"/>
      <c r="U81" s="15">
        <v>1500</v>
      </c>
      <c r="V81" s="13">
        <f t="shared" si="23"/>
        <v>813.6</v>
      </c>
      <c r="W81" s="15">
        <v>1000</v>
      </c>
      <c r="X81" s="16">
        <f t="shared" si="24"/>
        <v>8.5545722713864301</v>
      </c>
      <c r="Y81" s="13">
        <f t="shared" si="25"/>
        <v>1.1799410029498525</v>
      </c>
      <c r="Z81" s="13"/>
      <c r="AA81" s="13"/>
      <c r="AB81" s="13">
        <f>VLOOKUP(A:A,[4]TDSheet!$A:$D,4,0)</f>
        <v>650</v>
      </c>
      <c r="AC81" s="13">
        <f>VLOOKUP(A:A,[1]TDSheet!$A:$AC,29,0)</f>
        <v>3260</v>
      </c>
      <c r="AD81" s="13">
        <f>VLOOKUP(A:A,[1]TDSheet!$A:$AD,30,0)</f>
        <v>908.6</v>
      </c>
      <c r="AE81" s="13">
        <f>VLOOKUP(A:A,[1]TDSheet!$A:$AE,31,0)</f>
        <v>778.8</v>
      </c>
      <c r="AF81" s="13">
        <f>VLOOKUP(A:A,[5]TDSheet!$A:$D,4,0)</f>
        <v>846</v>
      </c>
      <c r="AG81" s="13" t="str">
        <f>VLOOKUP(A:A,[1]TDSheet!$A:$AG,33,0)</f>
        <v>оконч</v>
      </c>
      <c r="AH81" s="13">
        <f t="shared" si="26"/>
        <v>90</v>
      </c>
      <c r="AI81" s="13">
        <f t="shared" si="27"/>
        <v>312</v>
      </c>
      <c r="AJ81" s="13">
        <f t="shared" si="28"/>
        <v>140.4</v>
      </c>
      <c r="AK81" s="13">
        <f t="shared" si="29"/>
        <v>675</v>
      </c>
      <c r="AL81" s="13">
        <f t="shared" si="30"/>
        <v>450</v>
      </c>
      <c r="AM81" s="13"/>
      <c r="AN81" s="13"/>
    </row>
    <row r="82" spans="1:40" s="1" customFormat="1" ht="11.1" customHeight="1" outlineLevel="1" x14ac:dyDescent="0.2">
      <c r="A82" s="7" t="s">
        <v>86</v>
      </c>
      <c r="B82" s="7" t="s">
        <v>16</v>
      </c>
      <c r="C82" s="8">
        <v>287</v>
      </c>
      <c r="D82" s="8">
        <v>5979</v>
      </c>
      <c r="E82" s="8">
        <v>5576</v>
      </c>
      <c r="F82" s="8">
        <v>292</v>
      </c>
      <c r="G82" s="1" t="str">
        <f>VLOOKUP(A:A,[1]TDSheet!$A:$G,7,0)</f>
        <v>акяб</v>
      </c>
      <c r="H82" s="1">
        <f>VLOOKUP(A:A,[1]TDSheet!$A:$H,8,0)</f>
        <v>0.45</v>
      </c>
      <c r="I82" s="1" t="e">
        <f>VLOOKUP(A:A,[1]TDSheet!$A:$I,9,0)</f>
        <v>#N/A</v>
      </c>
      <c r="J82" s="13">
        <f>VLOOKUP(A:A,[2]TDSheet!$A:$F,6,0)</f>
        <v>6137</v>
      </c>
      <c r="K82" s="13">
        <f t="shared" si="22"/>
        <v>-561</v>
      </c>
      <c r="L82" s="13">
        <f>VLOOKUP(A:A,[1]TDSheet!$A:$N,14,0)</f>
        <v>1300</v>
      </c>
      <c r="M82" s="13">
        <f>VLOOKUP(A:A,[1]TDSheet!$A:$O,15,0)</f>
        <v>0</v>
      </c>
      <c r="N82" s="13">
        <f>VLOOKUP(A:A,[1]TDSheet!$A:$P,16,0)</f>
        <v>1800</v>
      </c>
      <c r="O82" s="13">
        <f>VLOOKUP(A:A,[1]TDSheet!$A:$W,23,0)</f>
        <v>800</v>
      </c>
      <c r="P82" s="13">
        <f>VLOOKUP(A:A,[3]TDSheet!$A:$C,3,0)</f>
        <v>280</v>
      </c>
      <c r="Q82" s="13"/>
      <c r="R82" s="15">
        <v>1100</v>
      </c>
      <c r="S82" s="13"/>
      <c r="T82" s="15"/>
      <c r="U82" s="15">
        <v>2000</v>
      </c>
      <c r="V82" s="13">
        <f t="shared" si="23"/>
        <v>987.2</v>
      </c>
      <c r="W82" s="15">
        <v>1200</v>
      </c>
      <c r="X82" s="16">
        <f t="shared" si="24"/>
        <v>8.6021069692058347</v>
      </c>
      <c r="Y82" s="13">
        <f t="shared" si="25"/>
        <v>0.2957860615883306</v>
      </c>
      <c r="Z82" s="13"/>
      <c r="AA82" s="13"/>
      <c r="AB82" s="13">
        <v>0</v>
      </c>
      <c r="AC82" s="13">
        <f>VLOOKUP(A:A,[1]TDSheet!$A:$AC,29,0)</f>
        <v>640</v>
      </c>
      <c r="AD82" s="13">
        <f>VLOOKUP(A:A,[1]TDSheet!$A:$AD,30,0)</f>
        <v>736.8</v>
      </c>
      <c r="AE82" s="13">
        <f>VLOOKUP(A:A,[1]TDSheet!$A:$AE,31,0)</f>
        <v>1035.2</v>
      </c>
      <c r="AF82" s="13">
        <f>VLOOKUP(A:A,[5]TDSheet!$A:$D,4,0)</f>
        <v>1218</v>
      </c>
      <c r="AG82" s="13" t="str">
        <f>VLOOKUP(A:A,[1]TDSheet!$A:$AG,33,0)</f>
        <v>аксент</v>
      </c>
      <c r="AH82" s="13">
        <f t="shared" si="26"/>
        <v>495</v>
      </c>
      <c r="AI82" s="13">
        <f t="shared" si="27"/>
        <v>280</v>
      </c>
      <c r="AJ82" s="13">
        <f t="shared" si="28"/>
        <v>126</v>
      </c>
      <c r="AK82" s="13">
        <f t="shared" si="29"/>
        <v>900</v>
      </c>
      <c r="AL82" s="13">
        <f t="shared" si="30"/>
        <v>540</v>
      </c>
      <c r="AM82" s="13"/>
      <c r="AN82" s="13"/>
    </row>
    <row r="83" spans="1:40" s="1" customFormat="1" ht="11.1" customHeight="1" outlineLevel="1" x14ac:dyDescent="0.2">
      <c r="A83" s="7" t="s">
        <v>87</v>
      </c>
      <c r="B83" s="7" t="s">
        <v>16</v>
      </c>
      <c r="C83" s="8">
        <v>110</v>
      </c>
      <c r="D83" s="8">
        <v>1782</v>
      </c>
      <c r="E83" s="8">
        <v>1540</v>
      </c>
      <c r="F83" s="8">
        <v>237</v>
      </c>
      <c r="G83" s="1">
        <f>VLOOKUP(A:A,[1]TDSheet!$A:$G,7,0)</f>
        <v>0</v>
      </c>
      <c r="H83" s="1">
        <f>VLOOKUP(A:A,[1]TDSheet!$A:$H,8,0)</f>
        <v>0.45</v>
      </c>
      <c r="I83" s="1" t="e">
        <f>VLOOKUP(A:A,[1]TDSheet!$A:$I,9,0)</f>
        <v>#N/A</v>
      </c>
      <c r="J83" s="13">
        <f>VLOOKUP(A:A,[2]TDSheet!$A:$F,6,0)</f>
        <v>1805</v>
      </c>
      <c r="K83" s="13">
        <f t="shared" si="22"/>
        <v>-265</v>
      </c>
      <c r="L83" s="13">
        <f>VLOOKUP(A:A,[1]TDSheet!$A:$N,14,0)</f>
        <v>250</v>
      </c>
      <c r="M83" s="13">
        <f>VLOOKUP(A:A,[1]TDSheet!$A:$O,15,0)</f>
        <v>0</v>
      </c>
      <c r="N83" s="13">
        <f>VLOOKUP(A:A,[1]TDSheet!$A:$P,16,0)</f>
        <v>600</v>
      </c>
      <c r="O83" s="13">
        <f>VLOOKUP(A:A,[1]TDSheet!$A:$W,23,0)</f>
        <v>400</v>
      </c>
      <c r="P83" s="13">
        <f>VLOOKUP(A:A,[3]TDSheet!$A:$C,3,0)</f>
        <v>64</v>
      </c>
      <c r="Q83" s="13"/>
      <c r="R83" s="15">
        <v>200</v>
      </c>
      <c r="S83" s="13"/>
      <c r="T83" s="15"/>
      <c r="U83" s="15">
        <v>450</v>
      </c>
      <c r="V83" s="13">
        <f t="shared" si="23"/>
        <v>290</v>
      </c>
      <c r="W83" s="15">
        <v>400</v>
      </c>
      <c r="X83" s="16">
        <f t="shared" si="24"/>
        <v>8.7482758620689651</v>
      </c>
      <c r="Y83" s="13">
        <f t="shared" si="25"/>
        <v>0.8172413793103448</v>
      </c>
      <c r="Z83" s="13"/>
      <c r="AA83" s="13"/>
      <c r="AB83" s="13">
        <f>VLOOKUP(A:A,[4]TDSheet!$A:$D,4,0)</f>
        <v>90</v>
      </c>
      <c r="AC83" s="13">
        <f>VLOOKUP(A:A,[1]TDSheet!$A:$AC,29,0)</f>
        <v>0</v>
      </c>
      <c r="AD83" s="13">
        <f>VLOOKUP(A:A,[1]TDSheet!$A:$AD,30,0)</f>
        <v>199.6</v>
      </c>
      <c r="AE83" s="13">
        <f>VLOOKUP(A:A,[1]TDSheet!$A:$AE,31,0)</f>
        <v>240.6</v>
      </c>
      <c r="AF83" s="13">
        <f>VLOOKUP(A:A,[5]TDSheet!$A:$D,4,0)</f>
        <v>349</v>
      </c>
      <c r="AG83" s="13" t="str">
        <f>VLOOKUP(A:A,[1]TDSheet!$A:$AG,33,0)</f>
        <v>аксент</v>
      </c>
      <c r="AH83" s="13">
        <f t="shared" si="26"/>
        <v>90</v>
      </c>
      <c r="AI83" s="13">
        <f t="shared" si="27"/>
        <v>64</v>
      </c>
      <c r="AJ83" s="13">
        <f t="shared" si="28"/>
        <v>28.8</v>
      </c>
      <c r="AK83" s="13">
        <f t="shared" si="29"/>
        <v>202.5</v>
      </c>
      <c r="AL83" s="13">
        <f t="shared" si="30"/>
        <v>180</v>
      </c>
      <c r="AM83" s="13"/>
      <c r="AN83" s="13"/>
    </row>
    <row r="84" spans="1:40" s="1" customFormat="1" ht="11.1" customHeight="1" outlineLevel="1" x14ac:dyDescent="0.2">
      <c r="A84" s="7" t="s">
        <v>88</v>
      </c>
      <c r="B84" s="7" t="s">
        <v>9</v>
      </c>
      <c r="C84" s="8">
        <v>1.121</v>
      </c>
      <c r="D84" s="8">
        <v>44.670999999999999</v>
      </c>
      <c r="E84" s="8">
        <v>9.4529999999999994</v>
      </c>
      <c r="F84" s="8">
        <v>9.8179999999999996</v>
      </c>
      <c r="G84" s="1">
        <f>VLOOKUP(A:A,[1]TDSheet!$A:$G,7,0)</f>
        <v>0</v>
      </c>
      <c r="H84" s="1">
        <f>VLOOKUP(A:A,[1]TDSheet!$A:$H,8,0)</f>
        <v>1</v>
      </c>
      <c r="I84" s="1" t="e">
        <f>VLOOKUP(A:A,[1]TDSheet!$A:$I,9,0)</f>
        <v>#N/A</v>
      </c>
      <c r="J84" s="13">
        <f>VLOOKUP(A:A,[2]TDSheet!$A:$F,6,0)</f>
        <v>28.352</v>
      </c>
      <c r="K84" s="13">
        <f t="shared" si="22"/>
        <v>-18.899000000000001</v>
      </c>
      <c r="L84" s="13">
        <f>VLOOKUP(A:A,[1]TDSheet!$A:$N,14,0)</f>
        <v>10</v>
      </c>
      <c r="M84" s="13">
        <f>VLOOKUP(A:A,[1]TDSheet!$A:$O,15,0)</f>
        <v>0</v>
      </c>
      <c r="N84" s="13">
        <f>VLOOKUP(A:A,[1]TDSheet!$A:$P,16,0)</f>
        <v>0</v>
      </c>
      <c r="O84" s="13">
        <f>VLOOKUP(A:A,[1]TDSheet!$A:$W,23,0)</f>
        <v>0</v>
      </c>
      <c r="P84" s="13">
        <f>VLOOKUP(A:A,[3]TDSheet!$A:$C,3,0)</f>
        <v>0</v>
      </c>
      <c r="Q84" s="13"/>
      <c r="R84" s="15"/>
      <c r="S84" s="13"/>
      <c r="T84" s="15"/>
      <c r="U84" s="15"/>
      <c r="V84" s="13">
        <f t="shared" si="23"/>
        <v>1.8905999999999998</v>
      </c>
      <c r="W84" s="15"/>
      <c r="X84" s="16">
        <f t="shared" si="24"/>
        <v>10.4823865439543</v>
      </c>
      <c r="Y84" s="13">
        <f t="shared" si="25"/>
        <v>5.193060404104517</v>
      </c>
      <c r="Z84" s="13"/>
      <c r="AA84" s="13"/>
      <c r="AB84" s="13">
        <v>0</v>
      </c>
      <c r="AC84" s="13">
        <f>VLOOKUP(A:A,[1]TDSheet!$A:$AC,29,0)</f>
        <v>0</v>
      </c>
      <c r="AD84" s="13">
        <f>VLOOKUP(A:A,[1]TDSheet!$A:$AD,30,0)</f>
        <v>1.9260000000000002</v>
      </c>
      <c r="AE84" s="13">
        <f>VLOOKUP(A:A,[1]TDSheet!$A:$AE,31,0)</f>
        <v>3.2497999999999996</v>
      </c>
      <c r="AF84" s="13">
        <f>VLOOKUP(A:A,[5]TDSheet!$A:$D,4,0)</f>
        <v>4.3689999999999998</v>
      </c>
      <c r="AG84" s="13" t="str">
        <f>VLOOKUP(A:A,[1]TDSheet!$A:$AG,33,0)</f>
        <v>хня</v>
      </c>
      <c r="AH84" s="13">
        <f t="shared" si="26"/>
        <v>0</v>
      </c>
      <c r="AI84" s="13">
        <f t="shared" si="27"/>
        <v>0</v>
      </c>
      <c r="AJ84" s="13">
        <f t="shared" si="28"/>
        <v>0</v>
      </c>
      <c r="AK84" s="13">
        <f t="shared" si="29"/>
        <v>0</v>
      </c>
      <c r="AL84" s="13">
        <f t="shared" si="30"/>
        <v>0</v>
      </c>
      <c r="AM84" s="13"/>
      <c r="AN84" s="13"/>
    </row>
    <row r="85" spans="1:40" s="1" customFormat="1" ht="11.1" customHeight="1" outlineLevel="1" x14ac:dyDescent="0.2">
      <c r="A85" s="7" t="s">
        <v>114</v>
      </c>
      <c r="B85" s="7" t="s">
        <v>9</v>
      </c>
      <c r="C85" s="8">
        <v>39.887999999999998</v>
      </c>
      <c r="D85" s="8">
        <v>1.26</v>
      </c>
      <c r="E85" s="8">
        <v>30.414000000000001</v>
      </c>
      <c r="F85" s="8">
        <v>10.734</v>
      </c>
      <c r="G85" s="1" t="e">
        <f>VLOOKUP(A:A,[1]TDSheet!$A:$G,7,0)</f>
        <v>#N/A</v>
      </c>
      <c r="H85" s="1">
        <f>VLOOKUP(A:A,[1]TDSheet!$A:$H,8,0)</f>
        <v>0</v>
      </c>
      <c r="I85" s="1" t="e">
        <f>VLOOKUP(A:A,[1]TDSheet!$A:$I,9,0)</f>
        <v>#N/A</v>
      </c>
      <c r="J85" s="13">
        <f>VLOOKUP(A:A,[2]TDSheet!$A:$F,6,0)</f>
        <v>42.953000000000003</v>
      </c>
      <c r="K85" s="13">
        <f t="shared" si="22"/>
        <v>-12.539000000000001</v>
      </c>
      <c r="L85" s="13">
        <f>VLOOKUP(A:A,[1]TDSheet!$A:$N,14,0)</f>
        <v>20</v>
      </c>
      <c r="M85" s="13">
        <f>VLOOKUP(A:A,[1]TDSheet!$A:$O,15,0)</f>
        <v>0</v>
      </c>
      <c r="N85" s="13">
        <f>VLOOKUP(A:A,[1]TDSheet!$A:$P,16,0)</f>
        <v>0</v>
      </c>
      <c r="O85" s="13">
        <f>VLOOKUP(A:A,[1]TDSheet!$A:$W,23,0)</f>
        <v>0</v>
      </c>
      <c r="P85" s="13">
        <v>0</v>
      </c>
      <c r="Q85" s="13"/>
      <c r="R85" s="15">
        <v>10</v>
      </c>
      <c r="S85" s="13"/>
      <c r="T85" s="15"/>
      <c r="U85" s="15">
        <v>10</v>
      </c>
      <c r="V85" s="13">
        <f t="shared" si="23"/>
        <v>6.0828000000000007</v>
      </c>
      <c r="W85" s="15">
        <v>10</v>
      </c>
      <c r="X85" s="16">
        <f t="shared" si="24"/>
        <v>9.9845465903860049</v>
      </c>
      <c r="Y85" s="13">
        <f t="shared" si="25"/>
        <v>1.7646478595383703</v>
      </c>
      <c r="Z85" s="13"/>
      <c r="AA85" s="13"/>
      <c r="AB85" s="13">
        <v>0</v>
      </c>
      <c r="AC85" s="13">
        <f>VLOOKUP(A:A,[1]TDSheet!$A:$AC,29,0)</f>
        <v>0</v>
      </c>
      <c r="AD85" s="13">
        <f>VLOOKUP(A:A,[1]TDSheet!$A:$AD,30,0)</f>
        <v>4.5118</v>
      </c>
      <c r="AE85" s="13">
        <f>VLOOKUP(A:A,[1]TDSheet!$A:$AE,31,0)</f>
        <v>12.690200000000001</v>
      </c>
      <c r="AF85" s="13">
        <f>VLOOKUP(A:A,[5]TDSheet!$A:$D,4,0)</f>
        <v>1.319</v>
      </c>
      <c r="AG85" s="13" t="e">
        <f>VLOOKUP(A:A,[1]TDSheet!$A:$AG,33,0)</f>
        <v>#N/A</v>
      </c>
      <c r="AH85" s="13">
        <f t="shared" si="26"/>
        <v>0</v>
      </c>
      <c r="AI85" s="13">
        <f t="shared" si="27"/>
        <v>0</v>
      </c>
      <c r="AJ85" s="13">
        <f t="shared" si="28"/>
        <v>0</v>
      </c>
      <c r="AK85" s="13">
        <f t="shared" si="29"/>
        <v>0</v>
      </c>
      <c r="AL85" s="13">
        <f t="shared" si="30"/>
        <v>0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16</v>
      </c>
      <c r="C86" s="8">
        <v>73</v>
      </c>
      <c r="D86" s="8">
        <v>139</v>
      </c>
      <c r="E86" s="8">
        <v>167</v>
      </c>
      <c r="F86" s="8">
        <v>41</v>
      </c>
      <c r="G86" s="1">
        <v>0</v>
      </c>
      <c r="H86" s="1">
        <f>VLOOKUP(A:A,[1]TDSheet!$A:$H,8,0)</f>
        <v>0.4</v>
      </c>
      <c r="I86" s="1" t="e">
        <f>VLOOKUP(A:A,[1]TDSheet!$A:$I,9,0)</f>
        <v>#N/A</v>
      </c>
      <c r="J86" s="13">
        <f>VLOOKUP(A:A,[2]TDSheet!$A:$F,6,0)</f>
        <v>226</v>
      </c>
      <c r="K86" s="13">
        <f t="shared" si="22"/>
        <v>-59</v>
      </c>
      <c r="L86" s="13">
        <f>VLOOKUP(A:A,[1]TDSheet!$A:$N,14,0)</f>
        <v>0</v>
      </c>
      <c r="M86" s="13">
        <f>VLOOKUP(A:A,[1]TDSheet!$A:$O,15,0)</f>
        <v>0</v>
      </c>
      <c r="N86" s="13">
        <f>VLOOKUP(A:A,[1]TDSheet!$A:$P,16,0)</f>
        <v>90</v>
      </c>
      <c r="O86" s="13">
        <f>VLOOKUP(A:A,[1]TDSheet!$A:$W,23,0)</f>
        <v>60</v>
      </c>
      <c r="P86" s="13">
        <v>0</v>
      </c>
      <c r="Q86" s="13"/>
      <c r="R86" s="15"/>
      <c r="S86" s="13"/>
      <c r="T86" s="15"/>
      <c r="U86" s="15">
        <v>40</v>
      </c>
      <c r="V86" s="13">
        <f t="shared" si="23"/>
        <v>33.4</v>
      </c>
      <c r="W86" s="15">
        <v>40</v>
      </c>
      <c r="X86" s="16">
        <f t="shared" si="24"/>
        <v>8.1137724550898209</v>
      </c>
      <c r="Y86" s="13">
        <f t="shared" si="25"/>
        <v>1.2275449101796407</v>
      </c>
      <c r="Z86" s="13"/>
      <c r="AA86" s="13"/>
      <c r="AB86" s="13">
        <v>0</v>
      </c>
      <c r="AC86" s="13">
        <f>VLOOKUP(A:A,[1]TDSheet!$A:$AC,29,0)</f>
        <v>0</v>
      </c>
      <c r="AD86" s="13">
        <f>VLOOKUP(A:A,[1]TDSheet!$A:$AD,30,0)</f>
        <v>0</v>
      </c>
      <c r="AE86" s="13">
        <f>VLOOKUP(A:A,[1]TDSheet!$A:$AE,31,0)</f>
        <v>13.6</v>
      </c>
      <c r="AF86" s="13">
        <f>VLOOKUP(A:A,[5]TDSheet!$A:$D,4,0)</f>
        <v>23</v>
      </c>
      <c r="AG86" s="13" t="e">
        <f>VLOOKUP(A:A,[1]TDSheet!$A:$AG,33,0)</f>
        <v>#N/A</v>
      </c>
      <c r="AH86" s="13">
        <f t="shared" si="26"/>
        <v>0</v>
      </c>
      <c r="AI86" s="13">
        <f t="shared" si="27"/>
        <v>0</v>
      </c>
      <c r="AJ86" s="13">
        <f t="shared" si="28"/>
        <v>0</v>
      </c>
      <c r="AK86" s="13">
        <f t="shared" si="29"/>
        <v>16</v>
      </c>
      <c r="AL86" s="13">
        <f t="shared" si="30"/>
        <v>16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16</v>
      </c>
      <c r="C87" s="8">
        <v>152</v>
      </c>
      <c r="D87" s="8">
        <v>429</v>
      </c>
      <c r="E87" s="8">
        <v>408</v>
      </c>
      <c r="F87" s="8">
        <v>139</v>
      </c>
      <c r="G87" s="1">
        <v>0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501</v>
      </c>
      <c r="K87" s="13">
        <f t="shared" si="22"/>
        <v>-93</v>
      </c>
      <c r="L87" s="13">
        <f>VLOOKUP(A:A,[1]TDSheet!$A:$N,14,0)</f>
        <v>50</v>
      </c>
      <c r="M87" s="13">
        <f>VLOOKUP(A:A,[1]TDSheet!$A:$O,15,0)</f>
        <v>0</v>
      </c>
      <c r="N87" s="13">
        <f>VLOOKUP(A:A,[1]TDSheet!$A:$P,16,0)</f>
        <v>160</v>
      </c>
      <c r="O87" s="13">
        <f>VLOOKUP(A:A,[1]TDSheet!$A:$W,23,0)</f>
        <v>100</v>
      </c>
      <c r="P87" s="13">
        <f>VLOOKUP(A:A,[3]TDSheet!$A:$C,3,0)</f>
        <v>29.6</v>
      </c>
      <c r="Q87" s="13"/>
      <c r="R87" s="15"/>
      <c r="S87" s="13"/>
      <c r="T87" s="15"/>
      <c r="U87" s="15">
        <v>60</v>
      </c>
      <c r="V87" s="13">
        <f t="shared" si="23"/>
        <v>73.2</v>
      </c>
      <c r="W87" s="15">
        <v>80</v>
      </c>
      <c r="X87" s="16">
        <f t="shared" si="24"/>
        <v>8.0464480874316937</v>
      </c>
      <c r="Y87" s="13">
        <f t="shared" si="25"/>
        <v>1.8989071038251366</v>
      </c>
      <c r="Z87" s="13"/>
      <c r="AA87" s="13"/>
      <c r="AB87" s="13">
        <f>VLOOKUP(A:A,[4]TDSheet!$A:$D,4,0)</f>
        <v>42</v>
      </c>
      <c r="AC87" s="13">
        <f>VLOOKUP(A:A,[1]TDSheet!$A:$AC,29,0)</f>
        <v>0</v>
      </c>
      <c r="AD87" s="13">
        <f>VLOOKUP(A:A,[1]TDSheet!$A:$AD,30,0)</f>
        <v>81.400000000000006</v>
      </c>
      <c r="AE87" s="13">
        <f>VLOOKUP(A:A,[1]TDSheet!$A:$AE,31,0)</f>
        <v>67.8</v>
      </c>
      <c r="AF87" s="13">
        <f>VLOOKUP(A:A,[5]TDSheet!$A:$D,4,0)</f>
        <v>58</v>
      </c>
      <c r="AG87" s="13" t="e">
        <f>VLOOKUP(A:A,[1]TDSheet!$A:$AG,33,0)</f>
        <v>#N/A</v>
      </c>
      <c r="AH87" s="13">
        <f t="shared" si="26"/>
        <v>0</v>
      </c>
      <c r="AI87" s="13">
        <f t="shared" si="27"/>
        <v>29.6</v>
      </c>
      <c r="AJ87" s="13">
        <f t="shared" si="28"/>
        <v>11.840000000000002</v>
      </c>
      <c r="AK87" s="13">
        <f t="shared" si="29"/>
        <v>24</v>
      </c>
      <c r="AL87" s="13">
        <f t="shared" si="30"/>
        <v>32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9</v>
      </c>
      <c r="C88" s="8">
        <v>573.89</v>
      </c>
      <c r="D88" s="8">
        <v>2078.105</v>
      </c>
      <c r="E88" s="8">
        <v>1725.1030000000001</v>
      </c>
      <c r="F88" s="8">
        <v>581.32500000000005</v>
      </c>
      <c r="G88" s="1" t="str">
        <f>VLOOKUP(A:A,[1]TDSheet!$A:$G,7,0)</f>
        <v>н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1935.2339999999999</v>
      </c>
      <c r="K88" s="13">
        <f t="shared" si="22"/>
        <v>-210.13099999999986</v>
      </c>
      <c r="L88" s="13">
        <f>VLOOKUP(A:A,[1]TDSheet!$A:$N,14,0)</f>
        <v>500</v>
      </c>
      <c r="M88" s="13">
        <f>VLOOKUP(A:A,[1]TDSheet!$A:$O,15,0)</f>
        <v>0</v>
      </c>
      <c r="N88" s="13">
        <f>VLOOKUP(A:A,[1]TDSheet!$A:$P,16,0)</f>
        <v>400</v>
      </c>
      <c r="O88" s="13">
        <f>VLOOKUP(A:A,[1]TDSheet!$A:$W,23,0)</f>
        <v>200</v>
      </c>
      <c r="P88" s="13">
        <f>VLOOKUP(A:A,[3]TDSheet!$A:$C,3,0)</f>
        <v>176</v>
      </c>
      <c r="Q88" s="13"/>
      <c r="R88" s="15">
        <v>200</v>
      </c>
      <c r="S88" s="13"/>
      <c r="T88" s="15"/>
      <c r="U88" s="15">
        <v>400</v>
      </c>
      <c r="V88" s="13">
        <f t="shared" si="23"/>
        <v>282.40660000000003</v>
      </c>
      <c r="W88" s="15">
        <v>300</v>
      </c>
      <c r="X88" s="16">
        <f t="shared" si="24"/>
        <v>9.1404556409092415</v>
      </c>
      <c r="Y88" s="13">
        <f t="shared" si="25"/>
        <v>2.0584681802762401</v>
      </c>
      <c r="Z88" s="13"/>
      <c r="AA88" s="13"/>
      <c r="AB88" s="13">
        <f>VLOOKUP(A:A,[4]TDSheet!$A:$D,4,0)</f>
        <v>313.07</v>
      </c>
      <c r="AC88" s="13">
        <f>VLOOKUP(A:A,[1]TDSheet!$A:$AC,29,0)</f>
        <v>0</v>
      </c>
      <c r="AD88" s="13">
        <f>VLOOKUP(A:A,[1]TDSheet!$A:$AD,30,0)</f>
        <v>214.2</v>
      </c>
      <c r="AE88" s="13">
        <f>VLOOKUP(A:A,[1]TDSheet!$A:$AE,31,0)</f>
        <v>314.74619999999999</v>
      </c>
      <c r="AF88" s="13">
        <f>VLOOKUP(A:A,[5]TDSheet!$A:$D,4,0)</f>
        <v>436.202</v>
      </c>
      <c r="AG88" s="13" t="str">
        <f>VLOOKUP(A:A,[1]TDSheet!$A:$AG,33,0)</f>
        <v>аксент</v>
      </c>
      <c r="AH88" s="13">
        <f t="shared" si="26"/>
        <v>200</v>
      </c>
      <c r="AI88" s="13">
        <f t="shared" si="27"/>
        <v>176</v>
      </c>
      <c r="AJ88" s="13">
        <f t="shared" si="28"/>
        <v>176</v>
      </c>
      <c r="AK88" s="13">
        <f t="shared" si="29"/>
        <v>400</v>
      </c>
      <c r="AL88" s="13">
        <f t="shared" si="30"/>
        <v>300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9</v>
      </c>
      <c r="C89" s="8">
        <v>19.504999999999999</v>
      </c>
      <c r="D89" s="8">
        <v>71.274000000000001</v>
      </c>
      <c r="E89" s="8">
        <v>48.112000000000002</v>
      </c>
      <c r="F89" s="8">
        <v>16.725000000000001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61.648000000000003</v>
      </c>
      <c r="K89" s="13">
        <f t="shared" si="22"/>
        <v>-13.536000000000001</v>
      </c>
      <c r="L89" s="13">
        <f>VLOOKUP(A:A,[1]TDSheet!$A:$N,14,0)</f>
        <v>0</v>
      </c>
      <c r="M89" s="13">
        <f>VLOOKUP(A:A,[1]TDSheet!$A:$O,15,0)</f>
        <v>0</v>
      </c>
      <c r="N89" s="13">
        <f>VLOOKUP(A:A,[1]TDSheet!$A:$P,16,0)</f>
        <v>0</v>
      </c>
      <c r="O89" s="13">
        <f>VLOOKUP(A:A,[1]TDSheet!$A:$W,23,0)</f>
        <v>40</v>
      </c>
      <c r="P89" s="13">
        <f>VLOOKUP(A:A,[3]TDSheet!$A:$C,3,0)</f>
        <v>12</v>
      </c>
      <c r="Q89" s="13"/>
      <c r="R89" s="15"/>
      <c r="S89" s="13"/>
      <c r="T89" s="15"/>
      <c r="U89" s="15"/>
      <c r="V89" s="13">
        <f t="shared" si="23"/>
        <v>7.1544000000000008</v>
      </c>
      <c r="W89" s="15">
        <v>10</v>
      </c>
      <c r="X89" s="16">
        <f t="shared" si="24"/>
        <v>9.3264284915576408</v>
      </c>
      <c r="Y89" s="13">
        <f t="shared" si="25"/>
        <v>2.3377222408587723</v>
      </c>
      <c r="Z89" s="13"/>
      <c r="AA89" s="13"/>
      <c r="AB89" s="13">
        <f>VLOOKUP(A:A,[4]TDSheet!$A:$D,4,0)</f>
        <v>12.34</v>
      </c>
      <c r="AC89" s="13">
        <f>VLOOKUP(A:A,[1]TDSheet!$A:$AC,29,0)</f>
        <v>0</v>
      </c>
      <c r="AD89" s="13">
        <f>VLOOKUP(A:A,[1]TDSheet!$A:$AD,30,0)</f>
        <v>2.2275999999999998</v>
      </c>
      <c r="AE89" s="13">
        <f>VLOOKUP(A:A,[1]TDSheet!$A:$AE,31,0)</f>
        <v>4.4607999999999999</v>
      </c>
      <c r="AF89" s="13">
        <f>VLOOKUP(A:A,[5]TDSheet!$A:$D,4,0)</f>
        <v>2.036</v>
      </c>
      <c r="AG89" s="13" t="e">
        <f>VLOOKUP(A:A,[1]TDSheet!$A:$AG,33,0)</f>
        <v>#N/A</v>
      </c>
      <c r="AH89" s="13">
        <f t="shared" si="26"/>
        <v>0</v>
      </c>
      <c r="AI89" s="13">
        <f t="shared" si="27"/>
        <v>12</v>
      </c>
      <c r="AJ89" s="13">
        <f t="shared" si="28"/>
        <v>12</v>
      </c>
      <c r="AK89" s="13">
        <f t="shared" si="29"/>
        <v>0</v>
      </c>
      <c r="AL89" s="13">
        <f t="shared" si="30"/>
        <v>10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16</v>
      </c>
      <c r="C90" s="8">
        <v>94</v>
      </c>
      <c r="D90" s="8">
        <v>603</v>
      </c>
      <c r="E90" s="8">
        <v>331</v>
      </c>
      <c r="F90" s="8">
        <v>365</v>
      </c>
      <c r="G90" s="1">
        <f>VLOOKUP(A:A,[1]TDSheet!$A:$G,7,0)</f>
        <v>0</v>
      </c>
      <c r="H90" s="1">
        <f>VLOOKUP(A:A,[1]TDSheet!$A:$H,8,0)</f>
        <v>0.1</v>
      </c>
      <c r="I90" s="1" t="e">
        <f>VLOOKUP(A:A,[1]TDSheet!$A:$I,9,0)</f>
        <v>#N/A</v>
      </c>
      <c r="J90" s="13">
        <f>VLOOKUP(A:A,[2]TDSheet!$A:$F,6,0)</f>
        <v>379</v>
      </c>
      <c r="K90" s="13">
        <f t="shared" si="22"/>
        <v>-48</v>
      </c>
      <c r="L90" s="13">
        <f>VLOOKUP(A:A,[1]TDSheet!$A:$N,14,0)</f>
        <v>0</v>
      </c>
      <c r="M90" s="13">
        <f>VLOOKUP(A:A,[1]TDSheet!$A:$O,15,0)</f>
        <v>0</v>
      </c>
      <c r="N90" s="13">
        <f>VLOOKUP(A:A,[1]TDSheet!$A:$P,16,0)</f>
        <v>0</v>
      </c>
      <c r="O90" s="13">
        <f>VLOOKUP(A:A,[1]TDSheet!$A:$W,23,0)</f>
        <v>0</v>
      </c>
      <c r="P90" s="13">
        <f>VLOOKUP(A:A,[3]TDSheet!$A:$C,3,0)</f>
        <v>0</v>
      </c>
      <c r="Q90" s="13"/>
      <c r="R90" s="15">
        <v>500</v>
      </c>
      <c r="S90" s="13"/>
      <c r="T90" s="15"/>
      <c r="U90" s="15"/>
      <c r="V90" s="13">
        <f t="shared" si="23"/>
        <v>66.2</v>
      </c>
      <c r="W90" s="15"/>
      <c r="X90" s="16">
        <f t="shared" si="24"/>
        <v>13.066465256797583</v>
      </c>
      <c r="Y90" s="13">
        <f t="shared" si="25"/>
        <v>5.5135951661631415</v>
      </c>
      <c r="Z90" s="13"/>
      <c r="AA90" s="13"/>
      <c r="AB90" s="13">
        <v>0</v>
      </c>
      <c r="AC90" s="13">
        <f>VLOOKUP(A:A,[1]TDSheet!$A:$AC,29,0)</f>
        <v>0</v>
      </c>
      <c r="AD90" s="13">
        <f>VLOOKUP(A:A,[1]TDSheet!$A:$AD,30,0)</f>
        <v>54.2</v>
      </c>
      <c r="AE90" s="13">
        <f>VLOOKUP(A:A,[1]TDSheet!$A:$AE,31,0)</f>
        <v>73.400000000000006</v>
      </c>
      <c r="AF90" s="13">
        <f>VLOOKUP(A:A,[5]TDSheet!$A:$D,4,0)</f>
        <v>79</v>
      </c>
      <c r="AG90" s="13" t="e">
        <f>VLOOKUP(A:A,[1]TDSheet!$A:$AG,33,0)</f>
        <v>#N/A</v>
      </c>
      <c r="AH90" s="13">
        <f t="shared" si="26"/>
        <v>50</v>
      </c>
      <c r="AI90" s="13">
        <f t="shared" si="27"/>
        <v>0</v>
      </c>
      <c r="AJ90" s="13">
        <f t="shared" si="28"/>
        <v>0</v>
      </c>
      <c r="AK90" s="13">
        <f t="shared" si="29"/>
        <v>0</v>
      </c>
      <c r="AL90" s="13">
        <f t="shared" si="30"/>
        <v>0</v>
      </c>
      <c r="AM90" s="13"/>
      <c r="AN90" s="13"/>
    </row>
    <row r="91" spans="1:40" s="1" customFormat="1" ht="11.1" customHeight="1" outlineLevel="1" x14ac:dyDescent="0.2">
      <c r="A91" s="7" t="s">
        <v>115</v>
      </c>
      <c r="B91" s="7" t="s">
        <v>9</v>
      </c>
      <c r="C91" s="8">
        <v>61.633000000000003</v>
      </c>
      <c r="D91" s="8">
        <v>7.0759999999999996</v>
      </c>
      <c r="E91" s="8">
        <v>40.539000000000001</v>
      </c>
      <c r="F91" s="8">
        <v>22.45</v>
      </c>
      <c r="G91" s="1" t="e">
        <f>VLOOKUP(A:A,[1]TDSheet!$A:$G,7,0)</f>
        <v>#N/A</v>
      </c>
      <c r="H91" s="1">
        <f>VLOOKUP(A:A,[1]TDSheet!$A:$H,8,0)</f>
        <v>0</v>
      </c>
      <c r="I91" s="1" t="e">
        <f>VLOOKUP(A:A,[1]TDSheet!$A:$I,9,0)</f>
        <v>#N/A</v>
      </c>
      <c r="J91" s="13">
        <f>VLOOKUP(A:A,[2]TDSheet!$A:$F,6,0)</f>
        <v>180.26499999999999</v>
      </c>
      <c r="K91" s="13">
        <f t="shared" si="22"/>
        <v>-139.726</v>
      </c>
      <c r="L91" s="13">
        <f>VLOOKUP(A:A,[1]TDSheet!$A:$N,14,0)</f>
        <v>20</v>
      </c>
      <c r="M91" s="13">
        <f>VLOOKUP(A:A,[1]TDSheet!$A:$O,15,0)</f>
        <v>0</v>
      </c>
      <c r="N91" s="13">
        <f>VLOOKUP(A:A,[1]TDSheet!$A:$P,16,0)</f>
        <v>0</v>
      </c>
      <c r="O91" s="13">
        <f>VLOOKUP(A:A,[1]TDSheet!$A:$W,23,0)</f>
        <v>30</v>
      </c>
      <c r="P91" s="13">
        <v>0</v>
      </c>
      <c r="Q91" s="13"/>
      <c r="R91" s="15"/>
      <c r="S91" s="13"/>
      <c r="T91" s="15"/>
      <c r="U91" s="15"/>
      <c r="V91" s="13">
        <f t="shared" si="23"/>
        <v>8.107800000000001</v>
      </c>
      <c r="W91" s="15">
        <v>20</v>
      </c>
      <c r="X91" s="16">
        <f t="shared" si="24"/>
        <v>11.402599965465352</v>
      </c>
      <c r="Y91" s="13">
        <f t="shared" si="25"/>
        <v>2.768938552998347</v>
      </c>
      <c r="Z91" s="13"/>
      <c r="AA91" s="13"/>
      <c r="AB91" s="13">
        <v>0</v>
      </c>
      <c r="AC91" s="13">
        <f>VLOOKUP(A:A,[1]TDSheet!$A:$AC,29,0)</f>
        <v>0</v>
      </c>
      <c r="AD91" s="13">
        <f>VLOOKUP(A:A,[1]TDSheet!$A:$AD,30,0)</f>
        <v>2.9722</v>
      </c>
      <c r="AE91" s="13">
        <f>VLOOKUP(A:A,[1]TDSheet!$A:$AE,31,0)</f>
        <v>14.5932</v>
      </c>
      <c r="AF91" s="13">
        <f>VLOOKUP(A:A,[5]TDSheet!$A:$D,4,0)</f>
        <v>1.2949999999999999</v>
      </c>
      <c r="AG91" s="13">
        <f>VLOOKUP(A:A,[1]TDSheet!$A:$AG,33,0)</f>
        <v>0</v>
      </c>
      <c r="AH91" s="13">
        <f t="shared" si="26"/>
        <v>0</v>
      </c>
      <c r="AI91" s="13">
        <f t="shared" si="27"/>
        <v>0</v>
      </c>
      <c r="AJ91" s="13">
        <f t="shared" si="28"/>
        <v>0</v>
      </c>
      <c r="AK91" s="13">
        <f t="shared" si="29"/>
        <v>0</v>
      </c>
      <c r="AL91" s="13">
        <f t="shared" si="30"/>
        <v>0</v>
      </c>
      <c r="AM91" s="13"/>
      <c r="AN91" s="13"/>
    </row>
    <row r="92" spans="1:40" s="1" customFormat="1" ht="11.1" customHeight="1" outlineLevel="1" x14ac:dyDescent="0.2">
      <c r="A92" s="7" t="s">
        <v>94</v>
      </c>
      <c r="B92" s="7" t="s">
        <v>16</v>
      </c>
      <c r="C92" s="8">
        <v>246</v>
      </c>
      <c r="D92" s="8">
        <v>1764</v>
      </c>
      <c r="E92" s="8">
        <v>1352</v>
      </c>
      <c r="F92" s="8">
        <v>451</v>
      </c>
      <c r="G92" s="1">
        <f>VLOOKUP(A:A,[1]TDSheet!$A:$G,7,0)</f>
        <v>0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1572</v>
      </c>
      <c r="K92" s="13">
        <f t="shared" si="22"/>
        <v>-220</v>
      </c>
      <c r="L92" s="13">
        <f>VLOOKUP(A:A,[1]TDSheet!$A:$N,14,0)</f>
        <v>200</v>
      </c>
      <c r="M92" s="13">
        <f>VLOOKUP(A:A,[1]TDSheet!$A:$O,15,0)</f>
        <v>0</v>
      </c>
      <c r="N92" s="13">
        <f>VLOOKUP(A:A,[1]TDSheet!$A:$P,16,0)</f>
        <v>400</v>
      </c>
      <c r="O92" s="13">
        <f>VLOOKUP(A:A,[1]TDSheet!$A:$W,23,0)</f>
        <v>300</v>
      </c>
      <c r="P92" s="13">
        <f>VLOOKUP(A:A,[3]TDSheet!$A:$C,3,0)</f>
        <v>209.6</v>
      </c>
      <c r="Q92" s="13"/>
      <c r="R92" s="15"/>
      <c r="S92" s="13"/>
      <c r="T92" s="15"/>
      <c r="U92" s="15">
        <v>300</v>
      </c>
      <c r="V92" s="13">
        <f t="shared" si="23"/>
        <v>221.2</v>
      </c>
      <c r="W92" s="15">
        <v>200</v>
      </c>
      <c r="X92" s="16">
        <f t="shared" si="24"/>
        <v>8.3679927667269443</v>
      </c>
      <c r="Y92" s="13">
        <f t="shared" si="25"/>
        <v>2.0388788426763109</v>
      </c>
      <c r="Z92" s="13"/>
      <c r="AA92" s="13"/>
      <c r="AB92" s="13">
        <f>VLOOKUP(A:A,[4]TDSheet!$A:$D,4,0)</f>
        <v>246</v>
      </c>
      <c r="AC92" s="13">
        <f>VLOOKUP(A:A,[1]TDSheet!$A:$AC,29,0)</f>
        <v>0</v>
      </c>
      <c r="AD92" s="13">
        <f>VLOOKUP(A:A,[1]TDSheet!$A:$AD,30,0)</f>
        <v>219.8</v>
      </c>
      <c r="AE92" s="13">
        <f>VLOOKUP(A:A,[1]TDSheet!$A:$AE,31,0)</f>
        <v>209.8</v>
      </c>
      <c r="AF92" s="13">
        <f>VLOOKUP(A:A,[5]TDSheet!$A:$D,4,0)</f>
        <v>160</v>
      </c>
      <c r="AG92" s="13" t="e">
        <f>VLOOKUP(A:A,[1]TDSheet!$A:$AG,33,0)</f>
        <v>#N/A</v>
      </c>
      <c r="AH92" s="13">
        <f t="shared" si="26"/>
        <v>0</v>
      </c>
      <c r="AI92" s="13">
        <f t="shared" si="27"/>
        <v>209.6</v>
      </c>
      <c r="AJ92" s="13">
        <f t="shared" si="28"/>
        <v>83.84</v>
      </c>
      <c r="AK92" s="13">
        <f t="shared" si="29"/>
        <v>120</v>
      </c>
      <c r="AL92" s="13">
        <f t="shared" si="30"/>
        <v>80</v>
      </c>
      <c r="AM92" s="13"/>
      <c r="AN92" s="13"/>
    </row>
    <row r="93" spans="1:40" s="1" customFormat="1" ht="11.1" customHeight="1" outlineLevel="1" x14ac:dyDescent="0.2">
      <c r="A93" s="7" t="s">
        <v>95</v>
      </c>
      <c r="B93" s="7" t="s">
        <v>16</v>
      </c>
      <c r="C93" s="8">
        <v>164</v>
      </c>
      <c r="D93" s="8">
        <v>1450</v>
      </c>
      <c r="E93" s="8">
        <v>1243</v>
      </c>
      <c r="F93" s="8">
        <v>177</v>
      </c>
      <c r="G93" s="1">
        <f>VLOOKUP(A:A,[1]TDSheet!$A:$G,7,0)</f>
        <v>0</v>
      </c>
      <c r="H93" s="1">
        <f>VLOOKUP(A:A,[1]TDSheet!$A:$H,8,0)</f>
        <v>0.4</v>
      </c>
      <c r="I93" s="1" t="e">
        <f>VLOOKUP(A:A,[1]TDSheet!$A:$I,9,0)</f>
        <v>#N/A</v>
      </c>
      <c r="J93" s="13">
        <f>VLOOKUP(A:A,[2]TDSheet!$A:$F,6,0)</f>
        <v>1384</v>
      </c>
      <c r="K93" s="13">
        <f t="shared" si="22"/>
        <v>-141</v>
      </c>
      <c r="L93" s="13">
        <f>VLOOKUP(A:A,[1]TDSheet!$A:$N,14,0)</f>
        <v>200</v>
      </c>
      <c r="M93" s="13">
        <f>VLOOKUP(A:A,[1]TDSheet!$A:$O,15,0)</f>
        <v>0</v>
      </c>
      <c r="N93" s="13">
        <f>VLOOKUP(A:A,[1]TDSheet!$A:$P,16,0)</f>
        <v>500</v>
      </c>
      <c r="O93" s="13">
        <f>VLOOKUP(A:A,[1]TDSheet!$A:$W,23,0)</f>
        <v>300</v>
      </c>
      <c r="P93" s="13">
        <f>VLOOKUP(A:A,[3]TDSheet!$A:$C,3,0)</f>
        <v>209.6</v>
      </c>
      <c r="Q93" s="13"/>
      <c r="R93" s="15"/>
      <c r="S93" s="13"/>
      <c r="T93" s="15"/>
      <c r="U93" s="15">
        <v>300</v>
      </c>
      <c r="V93" s="13">
        <f t="shared" si="23"/>
        <v>199.4</v>
      </c>
      <c r="W93" s="15">
        <v>200</v>
      </c>
      <c r="X93" s="16">
        <f t="shared" si="24"/>
        <v>8.4102306920762278</v>
      </c>
      <c r="Y93" s="13">
        <f t="shared" si="25"/>
        <v>0.88766298896690066</v>
      </c>
      <c r="Z93" s="13"/>
      <c r="AA93" s="13"/>
      <c r="AB93" s="13">
        <f>VLOOKUP(A:A,[4]TDSheet!$A:$D,4,0)</f>
        <v>246</v>
      </c>
      <c r="AC93" s="13">
        <f>VLOOKUP(A:A,[1]TDSheet!$A:$AC,29,0)</f>
        <v>0</v>
      </c>
      <c r="AD93" s="13">
        <f>VLOOKUP(A:A,[1]TDSheet!$A:$AD,30,0)</f>
        <v>173.2</v>
      </c>
      <c r="AE93" s="13">
        <f>VLOOKUP(A:A,[1]TDSheet!$A:$AE,31,0)</f>
        <v>163.80000000000001</v>
      </c>
      <c r="AF93" s="13">
        <f>VLOOKUP(A:A,[5]TDSheet!$A:$D,4,0)</f>
        <v>131</v>
      </c>
      <c r="AG93" s="13" t="e">
        <f>VLOOKUP(A:A,[1]TDSheet!$A:$AG,33,0)</f>
        <v>#N/A</v>
      </c>
      <c r="AH93" s="13">
        <f t="shared" si="26"/>
        <v>0</v>
      </c>
      <c r="AI93" s="13">
        <f t="shared" si="27"/>
        <v>209.6</v>
      </c>
      <c r="AJ93" s="13">
        <f t="shared" si="28"/>
        <v>83.84</v>
      </c>
      <c r="AK93" s="13">
        <f t="shared" si="29"/>
        <v>120</v>
      </c>
      <c r="AL93" s="13">
        <f t="shared" si="30"/>
        <v>80</v>
      </c>
      <c r="AM93" s="13"/>
      <c r="AN93" s="13"/>
    </row>
    <row r="94" spans="1:40" s="1" customFormat="1" ht="21.95" customHeight="1" outlineLevel="1" x14ac:dyDescent="0.2">
      <c r="A94" s="7" t="s">
        <v>96</v>
      </c>
      <c r="B94" s="7" t="s">
        <v>9</v>
      </c>
      <c r="C94" s="8">
        <v>61.173999999999999</v>
      </c>
      <c r="D94" s="8">
        <v>576.13300000000004</v>
      </c>
      <c r="E94" s="8">
        <v>460.90899999999999</v>
      </c>
      <c r="F94" s="8">
        <v>78.548000000000002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536.44299999999998</v>
      </c>
      <c r="K94" s="13">
        <f t="shared" si="22"/>
        <v>-75.533999999999992</v>
      </c>
      <c r="L94" s="13">
        <f>VLOOKUP(A:A,[1]TDSheet!$A:$N,14,0)</f>
        <v>50</v>
      </c>
      <c r="M94" s="13">
        <f>VLOOKUP(A:A,[1]TDSheet!$A:$O,15,0)</f>
        <v>0</v>
      </c>
      <c r="N94" s="13">
        <f>VLOOKUP(A:A,[1]TDSheet!$A:$P,16,0)</f>
        <v>200</v>
      </c>
      <c r="O94" s="13">
        <f>VLOOKUP(A:A,[1]TDSheet!$A:$W,23,0)</f>
        <v>100</v>
      </c>
      <c r="P94" s="13">
        <f>VLOOKUP(A:A,[3]TDSheet!$A:$C,3,0)</f>
        <v>45.6</v>
      </c>
      <c r="Q94" s="13"/>
      <c r="R94" s="15">
        <v>50</v>
      </c>
      <c r="S94" s="13"/>
      <c r="T94" s="15"/>
      <c r="U94" s="15">
        <v>100</v>
      </c>
      <c r="V94" s="13">
        <f t="shared" si="23"/>
        <v>76.544200000000004</v>
      </c>
      <c r="W94" s="15">
        <v>100</v>
      </c>
      <c r="X94" s="16">
        <f t="shared" si="24"/>
        <v>8.8647866200182381</v>
      </c>
      <c r="Y94" s="13">
        <f t="shared" si="25"/>
        <v>1.0261783387898755</v>
      </c>
      <c r="Z94" s="13"/>
      <c r="AA94" s="13"/>
      <c r="AB94" s="13">
        <f>VLOOKUP(A:A,[4]TDSheet!$A:$D,4,0)</f>
        <v>78.188000000000002</v>
      </c>
      <c r="AC94" s="13">
        <f>VLOOKUP(A:A,[1]TDSheet!$A:$AC,29,0)</f>
        <v>0</v>
      </c>
      <c r="AD94" s="13">
        <f>VLOOKUP(A:A,[1]TDSheet!$A:$AD,30,0)</f>
        <v>60.688000000000002</v>
      </c>
      <c r="AE94" s="13">
        <f>VLOOKUP(A:A,[1]TDSheet!$A:$AE,31,0)</f>
        <v>53.427</v>
      </c>
      <c r="AF94" s="13">
        <f>VLOOKUP(A:A,[5]TDSheet!$A:$D,4,0)</f>
        <v>62.997999999999998</v>
      </c>
      <c r="AG94" s="13" t="e">
        <f>VLOOKUP(A:A,[1]TDSheet!$A:$AG,33,0)</f>
        <v>#N/A</v>
      </c>
      <c r="AH94" s="13">
        <f t="shared" si="26"/>
        <v>50</v>
      </c>
      <c r="AI94" s="13">
        <f t="shared" si="27"/>
        <v>45.6</v>
      </c>
      <c r="AJ94" s="13">
        <f t="shared" si="28"/>
        <v>45.6</v>
      </c>
      <c r="AK94" s="13">
        <f t="shared" si="29"/>
        <v>100</v>
      </c>
      <c r="AL94" s="13">
        <f t="shared" si="30"/>
        <v>100</v>
      </c>
      <c r="AM94" s="13"/>
      <c r="AN94" s="13"/>
    </row>
    <row r="95" spans="1:40" s="1" customFormat="1" ht="11.1" customHeight="1" outlineLevel="1" x14ac:dyDescent="0.2">
      <c r="A95" s="7" t="s">
        <v>97</v>
      </c>
      <c r="B95" s="7" t="s">
        <v>9</v>
      </c>
      <c r="C95" s="8">
        <v>22.863</v>
      </c>
      <c r="D95" s="8">
        <v>696.29</v>
      </c>
      <c r="E95" s="8">
        <v>500.2</v>
      </c>
      <c r="F95" s="8">
        <v>121.238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573.529</v>
      </c>
      <c r="K95" s="13">
        <f t="shared" si="22"/>
        <v>-73.329000000000008</v>
      </c>
      <c r="L95" s="13">
        <f>VLOOKUP(A:A,[1]TDSheet!$A:$N,14,0)</f>
        <v>50</v>
      </c>
      <c r="M95" s="13">
        <f>VLOOKUP(A:A,[1]TDSheet!$A:$O,15,0)</f>
        <v>0</v>
      </c>
      <c r="N95" s="13">
        <f>VLOOKUP(A:A,[1]TDSheet!$A:$P,16,0)</f>
        <v>150</v>
      </c>
      <c r="O95" s="13">
        <f>VLOOKUP(A:A,[1]TDSheet!$A:$W,23,0)</f>
        <v>150</v>
      </c>
      <c r="P95" s="13">
        <f>VLOOKUP(A:A,[3]TDSheet!$A:$C,3,0)</f>
        <v>45.6</v>
      </c>
      <c r="Q95" s="13"/>
      <c r="R95" s="15">
        <v>50</v>
      </c>
      <c r="S95" s="13"/>
      <c r="T95" s="15"/>
      <c r="U95" s="15">
        <v>100</v>
      </c>
      <c r="V95" s="13">
        <f t="shared" si="23"/>
        <v>84.252399999999994</v>
      </c>
      <c r="W95" s="15">
        <v>120</v>
      </c>
      <c r="X95" s="16">
        <f t="shared" si="24"/>
        <v>8.7978265307575825</v>
      </c>
      <c r="Y95" s="13">
        <f t="shared" si="25"/>
        <v>1.4389857143535378</v>
      </c>
      <c r="Z95" s="13"/>
      <c r="AA95" s="13"/>
      <c r="AB95" s="13">
        <f>VLOOKUP(A:A,[4]TDSheet!$A:$D,4,0)</f>
        <v>78.938000000000002</v>
      </c>
      <c r="AC95" s="13">
        <f>VLOOKUP(A:A,[1]TDSheet!$A:$AC,29,0)</f>
        <v>0</v>
      </c>
      <c r="AD95" s="13">
        <f>VLOOKUP(A:A,[1]TDSheet!$A:$AD,30,0)</f>
        <v>62.020200000000003</v>
      </c>
      <c r="AE95" s="13">
        <f>VLOOKUP(A:A,[1]TDSheet!$A:$AE,31,0)</f>
        <v>60.583799999999997</v>
      </c>
      <c r="AF95" s="13">
        <f>VLOOKUP(A:A,[5]TDSheet!$A:$D,4,0)</f>
        <v>68.978999999999999</v>
      </c>
      <c r="AG95" s="13" t="e">
        <f>VLOOKUP(A:A,[1]TDSheet!$A:$AG,33,0)</f>
        <v>#N/A</v>
      </c>
      <c r="AH95" s="13">
        <f t="shared" si="26"/>
        <v>50</v>
      </c>
      <c r="AI95" s="13">
        <f t="shared" si="27"/>
        <v>45.6</v>
      </c>
      <c r="AJ95" s="13">
        <f t="shared" si="28"/>
        <v>45.6</v>
      </c>
      <c r="AK95" s="13">
        <f t="shared" si="29"/>
        <v>100</v>
      </c>
      <c r="AL95" s="13">
        <f t="shared" si="30"/>
        <v>120</v>
      </c>
      <c r="AM95" s="13"/>
      <c r="AN95" s="13"/>
    </row>
    <row r="96" spans="1:40" s="1" customFormat="1" ht="11.1" customHeight="1" outlineLevel="1" x14ac:dyDescent="0.2">
      <c r="A96" s="7" t="s">
        <v>98</v>
      </c>
      <c r="B96" s="7" t="s">
        <v>9</v>
      </c>
      <c r="C96" s="8">
        <v>64.975999999999999</v>
      </c>
      <c r="D96" s="8">
        <v>985.25699999999995</v>
      </c>
      <c r="E96" s="8">
        <v>825.29200000000003</v>
      </c>
      <c r="F96" s="8">
        <v>124.76300000000001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934.14499999999998</v>
      </c>
      <c r="K96" s="13">
        <f t="shared" si="22"/>
        <v>-108.85299999999995</v>
      </c>
      <c r="L96" s="13">
        <f>VLOOKUP(A:A,[1]TDSheet!$A:$N,14,0)</f>
        <v>80</v>
      </c>
      <c r="M96" s="13">
        <f>VLOOKUP(A:A,[1]TDSheet!$A:$O,15,0)</f>
        <v>0</v>
      </c>
      <c r="N96" s="13">
        <f>VLOOKUP(A:A,[1]TDSheet!$A:$P,16,0)</f>
        <v>300</v>
      </c>
      <c r="O96" s="13">
        <f>VLOOKUP(A:A,[1]TDSheet!$A:$W,23,0)</f>
        <v>250</v>
      </c>
      <c r="P96" s="13">
        <f>VLOOKUP(A:A,[3]TDSheet!$A:$C,3,0)</f>
        <v>45.6</v>
      </c>
      <c r="Q96" s="13"/>
      <c r="R96" s="15">
        <v>120</v>
      </c>
      <c r="S96" s="13"/>
      <c r="T96" s="15"/>
      <c r="U96" s="15">
        <v>200</v>
      </c>
      <c r="V96" s="13">
        <f t="shared" si="23"/>
        <v>149.3058</v>
      </c>
      <c r="W96" s="15">
        <v>200</v>
      </c>
      <c r="X96" s="16">
        <f t="shared" si="24"/>
        <v>8.5379335564994783</v>
      </c>
      <c r="Y96" s="13">
        <f t="shared" si="25"/>
        <v>0.83562058540257644</v>
      </c>
      <c r="Z96" s="13"/>
      <c r="AA96" s="13"/>
      <c r="AB96" s="13">
        <f>VLOOKUP(A:A,[4]TDSheet!$A:$D,4,0)</f>
        <v>78.763000000000005</v>
      </c>
      <c r="AC96" s="13">
        <f>VLOOKUP(A:A,[1]TDSheet!$A:$AC,29,0)</f>
        <v>0</v>
      </c>
      <c r="AD96" s="13">
        <f>VLOOKUP(A:A,[1]TDSheet!$A:$AD,30,0)</f>
        <v>114.9242</v>
      </c>
      <c r="AE96" s="13">
        <f>VLOOKUP(A:A,[1]TDSheet!$A:$AE,31,0)</f>
        <v>114.7974</v>
      </c>
      <c r="AF96" s="13">
        <f>VLOOKUP(A:A,[5]TDSheet!$A:$D,4,0)</f>
        <v>142.02099999999999</v>
      </c>
      <c r="AG96" s="13" t="e">
        <f>VLOOKUP(A:A,[1]TDSheet!$A:$AG,33,0)</f>
        <v>#N/A</v>
      </c>
      <c r="AH96" s="13">
        <f t="shared" si="26"/>
        <v>120</v>
      </c>
      <c r="AI96" s="13">
        <f t="shared" si="27"/>
        <v>45.6</v>
      </c>
      <c r="AJ96" s="13">
        <f t="shared" si="28"/>
        <v>45.6</v>
      </c>
      <c r="AK96" s="13">
        <f t="shared" si="29"/>
        <v>200</v>
      </c>
      <c r="AL96" s="13">
        <f t="shared" si="30"/>
        <v>200</v>
      </c>
      <c r="AM96" s="13"/>
      <c r="AN96" s="13"/>
    </row>
    <row r="97" spans="1:40" s="1" customFormat="1" ht="11.1" customHeight="1" outlineLevel="1" x14ac:dyDescent="0.2">
      <c r="A97" s="7" t="s">
        <v>99</v>
      </c>
      <c r="B97" s="7" t="s">
        <v>9</v>
      </c>
      <c r="C97" s="8">
        <v>68.637</v>
      </c>
      <c r="D97" s="8">
        <v>677.33699999999999</v>
      </c>
      <c r="E97" s="8">
        <v>537.54100000000005</v>
      </c>
      <c r="F97" s="8">
        <v>102.642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705.17</v>
      </c>
      <c r="K97" s="13">
        <f t="shared" si="22"/>
        <v>-167.62899999999991</v>
      </c>
      <c r="L97" s="13">
        <f>VLOOKUP(A:A,[1]TDSheet!$A:$N,14,0)</f>
        <v>80</v>
      </c>
      <c r="M97" s="13">
        <f>VLOOKUP(A:A,[1]TDSheet!$A:$O,15,0)</f>
        <v>0</v>
      </c>
      <c r="N97" s="13">
        <f>VLOOKUP(A:A,[1]TDSheet!$A:$P,16,0)</f>
        <v>250</v>
      </c>
      <c r="O97" s="13">
        <f>VLOOKUP(A:A,[1]TDSheet!$A:$W,23,0)</f>
        <v>100</v>
      </c>
      <c r="P97" s="13">
        <f>VLOOKUP(A:A,[3]TDSheet!$A:$C,3,0)</f>
        <v>45.6</v>
      </c>
      <c r="Q97" s="13"/>
      <c r="R97" s="15">
        <v>80</v>
      </c>
      <c r="S97" s="13"/>
      <c r="T97" s="15"/>
      <c r="U97" s="15">
        <v>100</v>
      </c>
      <c r="V97" s="13">
        <f t="shared" si="23"/>
        <v>91.893600000000021</v>
      </c>
      <c r="W97" s="15">
        <v>100</v>
      </c>
      <c r="X97" s="16">
        <f t="shared" si="24"/>
        <v>8.8432926776184608</v>
      </c>
      <c r="Y97" s="13">
        <f t="shared" si="25"/>
        <v>1.116965708166836</v>
      </c>
      <c r="Z97" s="13"/>
      <c r="AA97" s="13"/>
      <c r="AB97" s="13">
        <f>VLOOKUP(A:A,[4]TDSheet!$A:$D,4,0)</f>
        <v>78.072999999999993</v>
      </c>
      <c r="AC97" s="13">
        <f>VLOOKUP(A:A,[1]TDSheet!$A:$AC,29,0)</f>
        <v>0</v>
      </c>
      <c r="AD97" s="13">
        <f>VLOOKUP(A:A,[1]TDSheet!$A:$AD,30,0)</f>
        <v>82.791200000000003</v>
      </c>
      <c r="AE97" s="13">
        <f>VLOOKUP(A:A,[1]TDSheet!$A:$AE,31,0)</f>
        <v>78.334599999999995</v>
      </c>
      <c r="AF97" s="13">
        <f>VLOOKUP(A:A,[5]TDSheet!$A:$D,4,0)</f>
        <v>96.198999999999998</v>
      </c>
      <c r="AG97" s="13" t="e">
        <f>VLOOKUP(A:A,[1]TDSheet!$A:$AG,33,0)</f>
        <v>#N/A</v>
      </c>
      <c r="AH97" s="13">
        <f t="shared" si="26"/>
        <v>80</v>
      </c>
      <c r="AI97" s="13">
        <f t="shared" si="27"/>
        <v>45.6</v>
      </c>
      <c r="AJ97" s="13">
        <f t="shared" si="28"/>
        <v>45.6</v>
      </c>
      <c r="AK97" s="13">
        <f t="shared" si="29"/>
        <v>100</v>
      </c>
      <c r="AL97" s="13">
        <f t="shared" si="30"/>
        <v>100</v>
      </c>
      <c r="AM97" s="13"/>
      <c r="AN97" s="13"/>
    </row>
    <row r="98" spans="1:40" s="1" customFormat="1" ht="21.95" customHeight="1" outlineLevel="1" x14ac:dyDescent="0.2">
      <c r="A98" s="7" t="s">
        <v>100</v>
      </c>
      <c r="B98" s="7" t="s">
        <v>9</v>
      </c>
      <c r="C98" s="8">
        <v>183.68</v>
      </c>
      <c r="D98" s="8">
        <v>3.524</v>
      </c>
      <c r="E98" s="8">
        <v>58.677</v>
      </c>
      <c r="F98" s="8">
        <v>126.69499999999999</v>
      </c>
      <c r="G98" s="1" t="e">
        <f>VLOOKUP(A:A,[1]TDSheet!$A:$G,7,0)</f>
        <v>#N/A</v>
      </c>
      <c r="H98" s="1">
        <f>VLOOKUP(A:A,[1]TDSheet!$A:$H,8,0)</f>
        <v>0</v>
      </c>
      <c r="I98" s="1" t="e">
        <f>VLOOKUP(A:A,[1]TDSheet!$A:$I,9,0)</f>
        <v>#N/A</v>
      </c>
      <c r="J98" s="13">
        <f>VLOOKUP(A:A,[2]TDSheet!$A:$F,6,0)</f>
        <v>60.908999999999999</v>
      </c>
      <c r="K98" s="13">
        <f t="shared" si="22"/>
        <v>-2.2319999999999993</v>
      </c>
      <c r="L98" s="13">
        <f>VLOOKUP(A:A,[1]TDSheet!$A:$N,14,0)</f>
        <v>0</v>
      </c>
      <c r="M98" s="13">
        <f>VLOOKUP(A:A,[1]TDSheet!$A:$O,15,0)</f>
        <v>0</v>
      </c>
      <c r="N98" s="13">
        <f>VLOOKUP(A:A,[1]TDSheet!$A:$P,16,0)</f>
        <v>0</v>
      </c>
      <c r="O98" s="13">
        <f>VLOOKUP(A:A,[1]TDSheet!$A:$W,23,0)</f>
        <v>0</v>
      </c>
      <c r="P98" s="13">
        <f>VLOOKUP(A:A,[3]TDSheet!$A:$C,3,0)</f>
        <v>0</v>
      </c>
      <c r="Q98" s="13"/>
      <c r="R98" s="15"/>
      <c r="S98" s="13"/>
      <c r="T98" s="15"/>
      <c r="U98" s="15"/>
      <c r="V98" s="13">
        <f t="shared" si="23"/>
        <v>11.7354</v>
      </c>
      <c r="W98" s="15"/>
      <c r="X98" s="16">
        <f t="shared" si="24"/>
        <v>10.795967755679397</v>
      </c>
      <c r="Y98" s="13">
        <f t="shared" si="25"/>
        <v>10.795967755679397</v>
      </c>
      <c r="Z98" s="13"/>
      <c r="AA98" s="13"/>
      <c r="AB98" s="13">
        <v>0</v>
      </c>
      <c r="AC98" s="13">
        <f>VLOOKUP(A:A,[1]TDSheet!$A:$AC,29,0)</f>
        <v>0</v>
      </c>
      <c r="AD98" s="13">
        <f>VLOOKUP(A:A,[1]TDSheet!$A:$AD,30,0)</f>
        <v>9.8398000000000003</v>
      </c>
      <c r="AE98" s="13">
        <f>VLOOKUP(A:A,[1]TDSheet!$A:$AE,31,0)</f>
        <v>13.5642</v>
      </c>
      <c r="AF98" s="13">
        <f>VLOOKUP(A:A,[5]TDSheet!$A:$D,4,0)</f>
        <v>10.706</v>
      </c>
      <c r="AG98" s="13" t="str">
        <f>VLOOKUP(A:A,[1]TDSheet!$A:$AG,33,0)</f>
        <v>увел</v>
      </c>
      <c r="AH98" s="13">
        <f t="shared" si="26"/>
        <v>0</v>
      </c>
      <c r="AI98" s="13">
        <f t="shared" si="27"/>
        <v>0</v>
      </c>
      <c r="AJ98" s="13">
        <f t="shared" si="28"/>
        <v>0</v>
      </c>
      <c r="AK98" s="13">
        <f t="shared" si="29"/>
        <v>0</v>
      </c>
      <c r="AL98" s="13">
        <f t="shared" si="30"/>
        <v>0</v>
      </c>
      <c r="AM98" s="13"/>
      <c r="AN98" s="13"/>
    </row>
    <row r="99" spans="1:40" s="1" customFormat="1" ht="11.1" customHeight="1" outlineLevel="1" x14ac:dyDescent="0.2">
      <c r="A99" s="7" t="s">
        <v>101</v>
      </c>
      <c r="B99" s="7" t="s">
        <v>16</v>
      </c>
      <c r="C99" s="8">
        <v>42</v>
      </c>
      <c r="D99" s="8">
        <v>90</v>
      </c>
      <c r="E99" s="8">
        <v>76</v>
      </c>
      <c r="F99" s="8">
        <v>52</v>
      </c>
      <c r="G99" s="1">
        <v>0</v>
      </c>
      <c r="H99" s="1">
        <f>VLOOKUP(A:A,[1]TDSheet!$A:$H,8,0)</f>
        <v>0.4</v>
      </c>
      <c r="I99" s="1" t="e">
        <f>VLOOKUP(A:A,[1]TDSheet!$A:$I,9,0)</f>
        <v>#N/A</v>
      </c>
      <c r="J99" s="13">
        <f>VLOOKUP(A:A,[2]TDSheet!$A:$F,6,0)</f>
        <v>145</v>
      </c>
      <c r="K99" s="13">
        <f t="shared" si="22"/>
        <v>-69</v>
      </c>
      <c r="L99" s="13">
        <f>VLOOKUP(A:A,[1]TDSheet!$A:$N,14,0)</f>
        <v>0</v>
      </c>
      <c r="M99" s="13">
        <f>VLOOKUP(A:A,[1]TDSheet!$A:$O,15,0)</f>
        <v>0</v>
      </c>
      <c r="N99" s="13">
        <f>VLOOKUP(A:A,[1]TDSheet!$A:$P,16,0)</f>
        <v>20</v>
      </c>
      <c r="O99" s="13">
        <f>VLOOKUP(A:A,[1]TDSheet!$A:$W,23,0)</f>
        <v>0</v>
      </c>
      <c r="P99" s="13">
        <f>VLOOKUP(A:A,[3]TDSheet!$A:$C,3,0)</f>
        <v>24</v>
      </c>
      <c r="Q99" s="13"/>
      <c r="R99" s="15"/>
      <c r="S99" s="13"/>
      <c r="T99" s="15"/>
      <c r="U99" s="15">
        <v>20</v>
      </c>
      <c r="V99" s="13">
        <f t="shared" si="23"/>
        <v>12.8</v>
      </c>
      <c r="W99" s="15">
        <v>20</v>
      </c>
      <c r="X99" s="16">
        <f t="shared" si="24"/>
        <v>8.75</v>
      </c>
      <c r="Y99" s="13">
        <f t="shared" si="25"/>
        <v>4.0625</v>
      </c>
      <c r="Z99" s="13"/>
      <c r="AA99" s="13"/>
      <c r="AB99" s="13">
        <f>VLOOKUP(A:A,[4]TDSheet!$A:$D,4,0)</f>
        <v>12</v>
      </c>
      <c r="AC99" s="13">
        <f>VLOOKUP(A:A,[1]TDSheet!$A:$AC,29,0)</f>
        <v>0</v>
      </c>
      <c r="AD99" s="13">
        <f>VLOOKUP(A:A,[1]TDSheet!$A:$AD,30,0)</f>
        <v>10.199999999999999</v>
      </c>
      <c r="AE99" s="13">
        <f>VLOOKUP(A:A,[1]TDSheet!$A:$AE,31,0)</f>
        <v>14.6</v>
      </c>
      <c r="AF99" s="13">
        <f>VLOOKUP(A:A,[5]TDSheet!$A:$D,4,0)</f>
        <v>10</v>
      </c>
      <c r="AG99" s="13" t="str">
        <f>VLOOKUP(A:A,[1]TDSheet!$A:$AG,33,0)</f>
        <v>увел</v>
      </c>
      <c r="AH99" s="13">
        <f t="shared" si="26"/>
        <v>0</v>
      </c>
      <c r="AI99" s="13">
        <f t="shared" si="27"/>
        <v>24</v>
      </c>
      <c r="AJ99" s="13">
        <f t="shared" si="28"/>
        <v>9.6000000000000014</v>
      </c>
      <c r="AK99" s="13">
        <f t="shared" si="29"/>
        <v>8</v>
      </c>
      <c r="AL99" s="13">
        <f t="shared" si="30"/>
        <v>8</v>
      </c>
      <c r="AM99" s="13"/>
      <c r="AN99" s="13"/>
    </row>
    <row r="100" spans="1:40" s="1" customFormat="1" ht="11.1" customHeight="1" outlineLevel="1" x14ac:dyDescent="0.2">
      <c r="A100" s="7" t="s">
        <v>102</v>
      </c>
      <c r="B100" s="7" t="s">
        <v>16</v>
      </c>
      <c r="C100" s="8">
        <v>48</v>
      </c>
      <c r="D100" s="8"/>
      <c r="E100" s="8">
        <v>16</v>
      </c>
      <c r="F100" s="8">
        <v>32</v>
      </c>
      <c r="G100" s="1">
        <v>0</v>
      </c>
      <c r="H100" s="1">
        <f>VLOOKUP(A:A,[1]TDSheet!$A:$H,8,0)</f>
        <v>0</v>
      </c>
      <c r="I100" s="1" t="e">
        <f>VLOOKUP(A:A,[1]TDSheet!$A:$I,9,0)</f>
        <v>#N/A</v>
      </c>
      <c r="J100" s="13">
        <f>VLOOKUP(A:A,[2]TDSheet!$A:$F,6,0)</f>
        <v>22</v>
      </c>
      <c r="K100" s="13">
        <f t="shared" si="22"/>
        <v>-6</v>
      </c>
      <c r="L100" s="13">
        <f>VLOOKUP(A:A,[1]TDSheet!$A:$N,14,0)</f>
        <v>0</v>
      </c>
      <c r="M100" s="13">
        <f>VLOOKUP(A:A,[1]TDSheet!$A:$O,15,0)</f>
        <v>0</v>
      </c>
      <c r="N100" s="13">
        <f>VLOOKUP(A:A,[1]TDSheet!$A:$P,16,0)</f>
        <v>0</v>
      </c>
      <c r="O100" s="13">
        <f>VLOOKUP(A:A,[1]TDSheet!$A:$W,23,0)</f>
        <v>0</v>
      </c>
      <c r="P100" s="13">
        <v>0</v>
      </c>
      <c r="Q100" s="13"/>
      <c r="R100" s="15"/>
      <c r="S100" s="13"/>
      <c r="T100" s="15"/>
      <c r="U100" s="15"/>
      <c r="V100" s="13">
        <f t="shared" si="23"/>
        <v>3.2</v>
      </c>
      <c r="W100" s="15"/>
      <c r="X100" s="16">
        <f t="shared" si="24"/>
        <v>10</v>
      </c>
      <c r="Y100" s="13">
        <f t="shared" si="25"/>
        <v>10</v>
      </c>
      <c r="Z100" s="13"/>
      <c r="AA100" s="13"/>
      <c r="AB100" s="13">
        <v>0</v>
      </c>
      <c r="AC100" s="13">
        <f>VLOOKUP(A:A,[1]TDSheet!$A:$AC,29,0)</f>
        <v>0</v>
      </c>
      <c r="AD100" s="13">
        <f>VLOOKUP(A:A,[1]TDSheet!$A:$AD,30,0)</f>
        <v>1</v>
      </c>
      <c r="AE100" s="13">
        <f>VLOOKUP(A:A,[1]TDSheet!$A:$AE,31,0)</f>
        <v>2.4</v>
      </c>
      <c r="AF100" s="13">
        <v>0</v>
      </c>
      <c r="AG100" s="13" t="str">
        <f>VLOOKUP(A:A,[1]TDSheet!$A:$AG,33,0)</f>
        <v>вывод</v>
      </c>
      <c r="AH100" s="13">
        <f t="shared" si="26"/>
        <v>0</v>
      </c>
      <c r="AI100" s="13">
        <f t="shared" si="27"/>
        <v>0</v>
      </c>
      <c r="AJ100" s="13">
        <f t="shared" si="28"/>
        <v>0</v>
      </c>
      <c r="AK100" s="13">
        <f t="shared" si="29"/>
        <v>0</v>
      </c>
      <c r="AL100" s="13">
        <f t="shared" si="30"/>
        <v>0</v>
      </c>
      <c r="AM100" s="13"/>
      <c r="AN100" s="13"/>
    </row>
    <row r="101" spans="1:40" s="1" customFormat="1" ht="11.1" customHeight="1" outlineLevel="1" x14ac:dyDescent="0.2">
      <c r="A101" s="7" t="s">
        <v>103</v>
      </c>
      <c r="B101" s="7" t="s">
        <v>16</v>
      </c>
      <c r="C101" s="8">
        <v>21</v>
      </c>
      <c r="D101" s="8"/>
      <c r="E101" s="8">
        <v>9</v>
      </c>
      <c r="F101" s="8">
        <v>12</v>
      </c>
      <c r="G101" s="1">
        <v>0</v>
      </c>
      <c r="H101" s="1">
        <f>VLOOKUP(A:A,[1]TDSheet!$A:$H,8,0)</f>
        <v>0</v>
      </c>
      <c r="I101" s="1" t="e">
        <f>VLOOKUP(A:A,[1]TDSheet!$A:$I,9,0)</f>
        <v>#N/A</v>
      </c>
      <c r="J101" s="13">
        <f>VLOOKUP(A:A,[2]TDSheet!$A:$F,6,0)</f>
        <v>21</v>
      </c>
      <c r="K101" s="13">
        <f t="shared" si="22"/>
        <v>-12</v>
      </c>
      <c r="L101" s="13">
        <f>VLOOKUP(A:A,[1]TDSheet!$A:$N,14,0)</f>
        <v>0</v>
      </c>
      <c r="M101" s="13">
        <f>VLOOKUP(A:A,[1]TDSheet!$A:$O,15,0)</f>
        <v>0</v>
      </c>
      <c r="N101" s="13">
        <f>VLOOKUP(A:A,[1]TDSheet!$A:$P,16,0)</f>
        <v>0</v>
      </c>
      <c r="O101" s="13">
        <f>VLOOKUP(A:A,[1]TDSheet!$A:$W,23,0)</f>
        <v>0</v>
      </c>
      <c r="P101" s="13">
        <v>0</v>
      </c>
      <c r="Q101" s="13"/>
      <c r="R101" s="15"/>
      <c r="S101" s="13"/>
      <c r="T101" s="15"/>
      <c r="U101" s="15"/>
      <c r="V101" s="13">
        <f t="shared" si="23"/>
        <v>1.8</v>
      </c>
      <c r="W101" s="15"/>
      <c r="X101" s="16">
        <f t="shared" si="24"/>
        <v>6.6666666666666661</v>
      </c>
      <c r="Y101" s="13">
        <f t="shared" si="25"/>
        <v>6.6666666666666661</v>
      </c>
      <c r="Z101" s="13"/>
      <c r="AA101" s="13"/>
      <c r="AB101" s="13">
        <v>0</v>
      </c>
      <c r="AC101" s="13">
        <f>VLOOKUP(A:A,[1]TDSheet!$A:$AC,29,0)</f>
        <v>0</v>
      </c>
      <c r="AD101" s="13">
        <f>VLOOKUP(A:A,[1]TDSheet!$A:$AD,30,0)</f>
        <v>1.8</v>
      </c>
      <c r="AE101" s="13">
        <f>VLOOKUP(A:A,[1]TDSheet!$A:$AE,31,0)</f>
        <v>2.4</v>
      </c>
      <c r="AF101" s="13">
        <v>0</v>
      </c>
      <c r="AG101" s="13" t="str">
        <f>VLOOKUP(A:A,[1]TDSheet!$A:$AG,33,0)</f>
        <v>вывод</v>
      </c>
      <c r="AH101" s="13">
        <f t="shared" si="26"/>
        <v>0</v>
      </c>
      <c r="AI101" s="13">
        <f t="shared" si="27"/>
        <v>0</v>
      </c>
      <c r="AJ101" s="13">
        <f t="shared" si="28"/>
        <v>0</v>
      </c>
      <c r="AK101" s="13">
        <f t="shared" si="29"/>
        <v>0</v>
      </c>
      <c r="AL101" s="13">
        <f t="shared" si="30"/>
        <v>0</v>
      </c>
      <c r="AM101" s="13"/>
      <c r="AN101" s="13"/>
    </row>
    <row r="102" spans="1:40" s="1" customFormat="1" ht="11.1" customHeight="1" outlineLevel="1" x14ac:dyDescent="0.2">
      <c r="A102" s="7" t="s">
        <v>104</v>
      </c>
      <c r="B102" s="7" t="s">
        <v>9</v>
      </c>
      <c r="C102" s="8">
        <v>54.957999999999998</v>
      </c>
      <c r="D102" s="8">
        <v>335.40899999999999</v>
      </c>
      <c r="E102" s="8">
        <v>293.26600000000002</v>
      </c>
      <c r="F102" s="8">
        <v>82.542000000000002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419.15899999999999</v>
      </c>
      <c r="K102" s="13">
        <f t="shared" si="22"/>
        <v>-125.89299999999997</v>
      </c>
      <c r="L102" s="13">
        <f>VLOOKUP(A:A,[1]TDSheet!$A:$N,14,0)</f>
        <v>70</v>
      </c>
      <c r="M102" s="13">
        <f>VLOOKUP(A:A,[1]TDSheet!$A:$O,15,0)</f>
        <v>0</v>
      </c>
      <c r="N102" s="13">
        <f>VLOOKUP(A:A,[1]TDSheet!$A:$P,16,0)</f>
        <v>150</v>
      </c>
      <c r="O102" s="13">
        <f>VLOOKUP(A:A,[1]TDSheet!$A:$W,23,0)</f>
        <v>0</v>
      </c>
      <c r="P102" s="13">
        <f>VLOOKUP(A:A,[3]TDSheet!$A:$C,3,0)</f>
        <v>40</v>
      </c>
      <c r="Q102" s="13"/>
      <c r="R102" s="15"/>
      <c r="S102" s="13"/>
      <c r="T102" s="15"/>
      <c r="U102" s="15">
        <v>80</v>
      </c>
      <c r="V102" s="13">
        <f t="shared" si="23"/>
        <v>53.878399999999999</v>
      </c>
      <c r="W102" s="15">
        <v>60</v>
      </c>
      <c r="X102" s="16">
        <f t="shared" si="24"/>
        <v>8.2137182989843804</v>
      </c>
      <c r="Y102" s="13">
        <f t="shared" si="25"/>
        <v>1.5320054047633189</v>
      </c>
      <c r="Z102" s="13"/>
      <c r="AA102" s="13"/>
      <c r="AB102" s="13">
        <f>VLOOKUP(A:A,[4]TDSheet!$A:$D,4,0)</f>
        <v>23.873999999999999</v>
      </c>
      <c r="AC102" s="13">
        <f>VLOOKUP(A:A,[1]TDSheet!$A:$AC,29,0)</f>
        <v>0</v>
      </c>
      <c r="AD102" s="13">
        <f>VLOOKUP(A:A,[1]TDSheet!$A:$AD,30,0)</f>
        <v>58.843200000000003</v>
      </c>
      <c r="AE102" s="13">
        <f>VLOOKUP(A:A,[1]TDSheet!$A:$AE,31,0)</f>
        <v>47.314599999999999</v>
      </c>
      <c r="AF102" s="13">
        <f>VLOOKUP(A:A,[5]TDSheet!$A:$D,4,0)</f>
        <v>76.863</v>
      </c>
      <c r="AG102" s="13" t="e">
        <f>VLOOKUP(A:A,[1]TDSheet!$A:$AG,33,0)</f>
        <v>#N/A</v>
      </c>
      <c r="AH102" s="13">
        <f t="shared" si="26"/>
        <v>0</v>
      </c>
      <c r="AI102" s="13">
        <f t="shared" si="27"/>
        <v>40</v>
      </c>
      <c r="AJ102" s="13">
        <f t="shared" si="28"/>
        <v>40</v>
      </c>
      <c r="AK102" s="13">
        <f t="shared" si="29"/>
        <v>80</v>
      </c>
      <c r="AL102" s="13">
        <f t="shared" si="30"/>
        <v>60</v>
      </c>
      <c r="AM102" s="13"/>
      <c r="AN102" s="13"/>
    </row>
    <row r="103" spans="1:40" s="1" customFormat="1" ht="11.1" customHeight="1" outlineLevel="1" x14ac:dyDescent="0.2">
      <c r="A103" s="7" t="s">
        <v>105</v>
      </c>
      <c r="B103" s="7" t="s">
        <v>16</v>
      </c>
      <c r="C103" s="8">
        <v>6</v>
      </c>
      <c r="D103" s="8">
        <v>8</v>
      </c>
      <c r="E103" s="8">
        <v>10</v>
      </c>
      <c r="F103" s="8">
        <v>2</v>
      </c>
      <c r="G103" s="1">
        <v>0</v>
      </c>
      <c r="H103" s="1">
        <f>VLOOKUP(A:A,[1]TDSheet!$A:$H,8,0)</f>
        <v>0.03</v>
      </c>
      <c r="I103" s="1" t="e">
        <f>VLOOKUP(A:A,[1]TDSheet!$A:$I,9,0)</f>
        <v>#N/A</v>
      </c>
      <c r="J103" s="13">
        <f>VLOOKUP(A:A,[2]TDSheet!$A:$F,6,0)</f>
        <v>127</v>
      </c>
      <c r="K103" s="13">
        <f t="shared" si="22"/>
        <v>-117</v>
      </c>
      <c r="L103" s="13">
        <f>VLOOKUP(A:A,[1]TDSheet!$A:$N,14,0)</f>
        <v>100</v>
      </c>
      <c r="M103" s="13">
        <f>VLOOKUP(A:A,[1]TDSheet!$A:$O,15,0)</f>
        <v>0</v>
      </c>
      <c r="N103" s="13">
        <f>VLOOKUP(A:A,[1]TDSheet!$A:$P,16,0)</f>
        <v>0</v>
      </c>
      <c r="O103" s="13">
        <f>VLOOKUP(A:A,[1]TDSheet!$A:$W,23,0)</f>
        <v>100</v>
      </c>
      <c r="P103" s="13">
        <v>0</v>
      </c>
      <c r="Q103" s="13"/>
      <c r="R103" s="15"/>
      <c r="S103" s="13"/>
      <c r="T103" s="15"/>
      <c r="U103" s="15">
        <v>100</v>
      </c>
      <c r="V103" s="13">
        <f t="shared" si="23"/>
        <v>2</v>
      </c>
      <c r="W103" s="15">
        <v>100</v>
      </c>
      <c r="X103" s="16">
        <f t="shared" si="24"/>
        <v>201</v>
      </c>
      <c r="Y103" s="13">
        <f t="shared" si="25"/>
        <v>1</v>
      </c>
      <c r="Z103" s="13"/>
      <c r="AA103" s="13"/>
      <c r="AB103" s="13">
        <v>0</v>
      </c>
      <c r="AC103" s="13">
        <f>VLOOKUP(A:A,[1]TDSheet!$A:$AC,29,0)</f>
        <v>0</v>
      </c>
      <c r="AD103" s="13">
        <f>VLOOKUP(A:A,[1]TDSheet!$A:$AD,30,0)</f>
        <v>103</v>
      </c>
      <c r="AE103" s="13">
        <f>VLOOKUP(A:A,[1]TDSheet!$A:$AE,31,0)</f>
        <v>2.6</v>
      </c>
      <c r="AF103" s="13">
        <v>0</v>
      </c>
      <c r="AG103" s="13" t="e">
        <f>VLOOKUP(A:A,[1]TDSheet!$A:$AG,33,0)</f>
        <v>#N/A</v>
      </c>
      <c r="AH103" s="13">
        <f t="shared" si="26"/>
        <v>0</v>
      </c>
      <c r="AI103" s="13">
        <f t="shared" si="27"/>
        <v>0</v>
      </c>
      <c r="AJ103" s="13">
        <f t="shared" si="28"/>
        <v>0</v>
      </c>
      <c r="AK103" s="13">
        <f t="shared" si="29"/>
        <v>3</v>
      </c>
      <c r="AL103" s="13">
        <f t="shared" si="30"/>
        <v>3</v>
      </c>
      <c r="AM103" s="13"/>
      <c r="AN103" s="13"/>
    </row>
    <row r="104" spans="1:40" s="1" customFormat="1" ht="11.1" customHeight="1" outlineLevel="1" x14ac:dyDescent="0.2">
      <c r="A104" s="7" t="s">
        <v>106</v>
      </c>
      <c r="B104" s="7"/>
      <c r="C104" s="8"/>
      <c r="D104" s="8"/>
      <c r="E104" s="8"/>
      <c r="F104" s="8"/>
      <c r="H104" s="1">
        <v>0.03</v>
      </c>
      <c r="J104" s="13"/>
      <c r="K104" s="13"/>
      <c r="L104" s="13">
        <f>VLOOKUP(A:A,[1]TDSheet!$A:$N,14,0)</f>
        <v>100</v>
      </c>
      <c r="M104" s="13">
        <f>VLOOKUP(A:A,[1]TDSheet!$A:$O,15,0)</f>
        <v>0</v>
      </c>
      <c r="N104" s="13">
        <f>VLOOKUP(A:A,[1]TDSheet!$A:$P,16,0)</f>
        <v>100</v>
      </c>
      <c r="O104" s="13">
        <f>VLOOKUP(A:A,[1]TDSheet!$A:$W,23,0)</f>
        <v>100</v>
      </c>
      <c r="P104" s="13">
        <v>0</v>
      </c>
      <c r="Q104" s="13"/>
      <c r="R104" s="15"/>
      <c r="S104" s="13"/>
      <c r="T104" s="15"/>
      <c r="U104" s="15">
        <v>100</v>
      </c>
      <c r="V104" s="13">
        <f t="shared" si="23"/>
        <v>0</v>
      </c>
      <c r="W104" s="15">
        <v>100</v>
      </c>
      <c r="X104" s="16" t="e">
        <f t="shared" si="24"/>
        <v>#DIV/0!</v>
      </c>
      <c r="Y104" s="13" t="e">
        <f t="shared" si="25"/>
        <v>#DIV/0!</v>
      </c>
      <c r="Z104" s="13"/>
      <c r="AA104" s="13"/>
      <c r="AB104" s="13">
        <v>0</v>
      </c>
      <c r="AC104" s="13">
        <f>VLOOKUP(A:A,[1]TDSheet!$A:$AC,29,0)</f>
        <v>0</v>
      </c>
      <c r="AD104" s="13">
        <f>VLOOKUP(A:A,[1]TDSheet!$A:$AD,30,0)</f>
        <v>97.2</v>
      </c>
      <c r="AE104" s="13">
        <f>VLOOKUP(A:A,[1]TDSheet!$A:$AE,31,0)</f>
        <v>0.6</v>
      </c>
      <c r="AF104" s="13">
        <v>0</v>
      </c>
      <c r="AG104" s="13" t="e">
        <f>VLOOKUP(A:A,[1]TDSheet!$A:$AG,33,0)</f>
        <v>#N/A</v>
      </c>
      <c r="AH104" s="13">
        <f t="shared" si="26"/>
        <v>0</v>
      </c>
      <c r="AI104" s="13">
        <f t="shared" si="27"/>
        <v>0</v>
      </c>
      <c r="AJ104" s="13">
        <f t="shared" si="28"/>
        <v>0</v>
      </c>
      <c r="AK104" s="13">
        <f t="shared" si="29"/>
        <v>3</v>
      </c>
      <c r="AL104" s="13">
        <f t="shared" si="30"/>
        <v>3</v>
      </c>
      <c r="AM104" s="13"/>
      <c r="AN104" s="13"/>
    </row>
    <row r="105" spans="1:40" s="1" customFormat="1" ht="11.1" customHeight="1" outlineLevel="1" x14ac:dyDescent="0.2">
      <c r="A105" s="7" t="s">
        <v>107</v>
      </c>
      <c r="B105" s="7" t="s">
        <v>16</v>
      </c>
      <c r="C105" s="8">
        <v>60</v>
      </c>
      <c r="D105" s="8">
        <v>213</v>
      </c>
      <c r="E105" s="8">
        <v>258</v>
      </c>
      <c r="F105" s="8"/>
      <c r="G105" s="1">
        <v>0</v>
      </c>
      <c r="H105" s="1">
        <f>VLOOKUP(A:A,[1]TDSheet!$A:$H,8,0)</f>
        <v>0.13</v>
      </c>
      <c r="I105" s="1" t="e">
        <f>VLOOKUP(A:A,[1]TDSheet!$A:$I,9,0)</f>
        <v>#N/A</v>
      </c>
      <c r="J105" s="13">
        <f>VLOOKUP(A:A,[2]TDSheet!$A:$F,6,0)</f>
        <v>468</v>
      </c>
      <c r="K105" s="13">
        <f t="shared" si="22"/>
        <v>-210</v>
      </c>
      <c r="L105" s="13">
        <f>VLOOKUP(A:A,[1]TDSheet!$A:$N,14,0)</f>
        <v>50</v>
      </c>
      <c r="M105" s="13">
        <f>VLOOKUP(A:A,[1]TDSheet!$A:$O,15,0)</f>
        <v>0</v>
      </c>
      <c r="N105" s="13">
        <f>VLOOKUP(A:A,[1]TDSheet!$A:$P,16,0)</f>
        <v>200</v>
      </c>
      <c r="O105" s="13">
        <f>VLOOKUP(A:A,[1]TDSheet!$A:$W,23,0)</f>
        <v>100</v>
      </c>
      <c r="P105" s="13">
        <v>0</v>
      </c>
      <c r="Q105" s="13"/>
      <c r="R105" s="15"/>
      <c r="S105" s="13"/>
      <c r="T105" s="15"/>
      <c r="U105" s="15">
        <v>100</v>
      </c>
      <c r="V105" s="13">
        <f t="shared" si="23"/>
        <v>51.6</v>
      </c>
      <c r="W105" s="15">
        <v>100</v>
      </c>
      <c r="X105" s="16">
        <f t="shared" si="24"/>
        <v>10.65891472868217</v>
      </c>
      <c r="Y105" s="13">
        <f t="shared" si="25"/>
        <v>0</v>
      </c>
      <c r="Z105" s="13"/>
      <c r="AA105" s="13"/>
      <c r="AB105" s="13">
        <v>0</v>
      </c>
      <c r="AC105" s="13">
        <f>VLOOKUP(A:A,[1]TDSheet!$A:$AC,29,0)</f>
        <v>0</v>
      </c>
      <c r="AD105" s="13">
        <f>VLOOKUP(A:A,[1]TDSheet!$A:$AD,30,0)</f>
        <v>15.2</v>
      </c>
      <c r="AE105" s="13">
        <f>VLOOKUP(A:A,[1]TDSheet!$A:$AE,31,0)</f>
        <v>0.6</v>
      </c>
      <c r="AF105" s="13">
        <f>VLOOKUP(A:A,[5]TDSheet!$A:$D,4,0)</f>
        <v>3</v>
      </c>
      <c r="AG105" s="13" t="e">
        <f>VLOOKUP(A:A,[1]TDSheet!$A:$AG,33,0)</f>
        <v>#N/A</v>
      </c>
      <c r="AH105" s="13">
        <f t="shared" si="26"/>
        <v>0</v>
      </c>
      <c r="AI105" s="13">
        <f t="shared" si="27"/>
        <v>0</v>
      </c>
      <c r="AJ105" s="13">
        <f t="shared" si="28"/>
        <v>0</v>
      </c>
      <c r="AK105" s="13">
        <f t="shared" si="29"/>
        <v>13</v>
      </c>
      <c r="AL105" s="13">
        <f t="shared" si="30"/>
        <v>13</v>
      </c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9</v>
      </c>
      <c r="C106" s="8">
        <v>21.588999999999999</v>
      </c>
      <c r="D106" s="8">
        <v>87.724999999999994</v>
      </c>
      <c r="E106" s="8">
        <v>31.05</v>
      </c>
      <c r="F106" s="8">
        <v>76.909000000000006</v>
      </c>
      <c r="G106" s="1">
        <v>0</v>
      </c>
      <c r="H106" s="1">
        <f>VLOOKUP(A:A,[1]TDSheet!$A:$H,8,0)</f>
        <v>1</v>
      </c>
      <c r="I106" s="1" t="e">
        <f>VLOOKUP(A:A,[1]TDSheet!$A:$I,9,0)</f>
        <v>#N/A</v>
      </c>
      <c r="J106" s="13">
        <f>VLOOKUP(A:A,[2]TDSheet!$A:$F,6,0)</f>
        <v>49.158999999999999</v>
      </c>
      <c r="K106" s="13">
        <f t="shared" si="22"/>
        <v>-18.108999999999998</v>
      </c>
      <c r="L106" s="13">
        <f>VLOOKUP(A:A,[1]TDSheet!$A:$N,14,0)</f>
        <v>0</v>
      </c>
      <c r="M106" s="13">
        <f>VLOOKUP(A:A,[1]TDSheet!$A:$O,15,0)</f>
        <v>0</v>
      </c>
      <c r="N106" s="13">
        <f>VLOOKUP(A:A,[1]TDSheet!$A:$P,16,0)</f>
        <v>0</v>
      </c>
      <c r="O106" s="13">
        <f>VLOOKUP(A:A,[1]TDSheet!$A:$W,23,0)</f>
        <v>0</v>
      </c>
      <c r="P106" s="13">
        <v>0</v>
      </c>
      <c r="Q106" s="13"/>
      <c r="R106" s="15"/>
      <c r="S106" s="13"/>
      <c r="T106" s="15"/>
      <c r="U106" s="15"/>
      <c r="V106" s="13">
        <f t="shared" si="23"/>
        <v>6.21</v>
      </c>
      <c r="W106" s="15"/>
      <c r="X106" s="16">
        <f t="shared" si="24"/>
        <v>12.384702093397747</v>
      </c>
      <c r="Y106" s="13">
        <f t="shared" si="25"/>
        <v>12.384702093397747</v>
      </c>
      <c r="Z106" s="13"/>
      <c r="AA106" s="13"/>
      <c r="AB106" s="13">
        <v>0</v>
      </c>
      <c r="AC106" s="13">
        <f>VLOOKUP(A:A,[1]TDSheet!$A:$AC,29,0)</f>
        <v>0</v>
      </c>
      <c r="AD106" s="13">
        <f>VLOOKUP(A:A,[1]TDSheet!$A:$AD,30,0)</f>
        <v>8.655800000000001</v>
      </c>
      <c r="AE106" s="13">
        <f>VLOOKUP(A:A,[1]TDSheet!$A:$AE,31,0)</f>
        <v>11.3842</v>
      </c>
      <c r="AF106" s="13">
        <f>VLOOKUP(A:A,[5]TDSheet!$A:$D,4,0)</f>
        <v>5.4059999999999997</v>
      </c>
      <c r="AG106" s="13">
        <f>VLOOKUP(A:A,[1]TDSheet!$A:$AG,33,0)</f>
        <v>0</v>
      </c>
      <c r="AH106" s="13">
        <f t="shared" si="26"/>
        <v>0</v>
      </c>
      <c r="AI106" s="13">
        <f t="shared" si="27"/>
        <v>0</v>
      </c>
      <c r="AJ106" s="13">
        <f t="shared" si="28"/>
        <v>0</v>
      </c>
      <c r="AK106" s="13">
        <f t="shared" si="29"/>
        <v>0</v>
      </c>
      <c r="AL106" s="13">
        <f t="shared" si="30"/>
        <v>0</v>
      </c>
      <c r="AM106" s="13"/>
      <c r="AN106" s="13"/>
    </row>
    <row r="107" spans="1:40" s="1" customFormat="1" ht="11.1" customHeight="1" outlineLevel="1" x14ac:dyDescent="0.2">
      <c r="A107" s="7" t="s">
        <v>109</v>
      </c>
      <c r="B107" s="7" t="s">
        <v>9</v>
      </c>
      <c r="C107" s="8">
        <v>1.3560000000000001</v>
      </c>
      <c r="D107" s="8">
        <v>173.17500000000001</v>
      </c>
      <c r="E107" s="8">
        <v>77.593000000000004</v>
      </c>
      <c r="F107" s="8">
        <v>95.608999999999995</v>
      </c>
      <c r="G107" s="1">
        <v>0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90.787999999999997</v>
      </c>
      <c r="K107" s="13">
        <f t="shared" si="22"/>
        <v>-13.194999999999993</v>
      </c>
      <c r="L107" s="13">
        <f>VLOOKUP(A:A,[1]TDSheet!$A:$N,14,0)</f>
        <v>0</v>
      </c>
      <c r="M107" s="13">
        <f>VLOOKUP(A:A,[1]TDSheet!$A:$O,15,0)</f>
        <v>0</v>
      </c>
      <c r="N107" s="13">
        <f>VLOOKUP(A:A,[1]TDSheet!$A:$P,16,0)</f>
        <v>0</v>
      </c>
      <c r="O107" s="13">
        <f>VLOOKUP(A:A,[1]TDSheet!$A:$W,23,0)</f>
        <v>0</v>
      </c>
      <c r="P107" s="13">
        <v>0</v>
      </c>
      <c r="Q107" s="13"/>
      <c r="R107" s="15"/>
      <c r="S107" s="13"/>
      <c r="T107" s="15"/>
      <c r="U107" s="15">
        <v>30</v>
      </c>
      <c r="V107" s="13">
        <f t="shared" si="23"/>
        <v>15.518600000000001</v>
      </c>
      <c r="W107" s="15">
        <v>30</v>
      </c>
      <c r="X107" s="16">
        <f t="shared" si="24"/>
        <v>10.02725761344451</v>
      </c>
      <c r="Y107" s="13">
        <f t="shared" si="25"/>
        <v>6.1609294652868165</v>
      </c>
      <c r="Z107" s="13"/>
      <c r="AA107" s="13"/>
      <c r="AB107" s="13">
        <v>0</v>
      </c>
      <c r="AC107" s="13">
        <f>VLOOKUP(A:A,[1]TDSheet!$A:$AC,29,0)</f>
        <v>0</v>
      </c>
      <c r="AD107" s="13">
        <f>VLOOKUP(A:A,[1]TDSheet!$A:$AD,30,0)</f>
        <v>13.833600000000001</v>
      </c>
      <c r="AE107" s="13">
        <f>VLOOKUP(A:A,[1]TDSheet!$A:$AE,31,0)</f>
        <v>12.1714</v>
      </c>
      <c r="AF107" s="13">
        <f>VLOOKUP(A:A,[5]TDSheet!$A:$D,4,0)</f>
        <v>13.351000000000001</v>
      </c>
      <c r="AG107" s="13" t="e">
        <f>VLOOKUP(A:A,[1]TDSheet!$A:$AG,33,0)</f>
        <v>#N/A</v>
      </c>
      <c r="AH107" s="13">
        <f t="shared" si="26"/>
        <v>0</v>
      </c>
      <c r="AI107" s="13">
        <f t="shared" si="27"/>
        <v>0</v>
      </c>
      <c r="AJ107" s="13">
        <f t="shared" si="28"/>
        <v>0</v>
      </c>
      <c r="AK107" s="13">
        <f t="shared" si="29"/>
        <v>30</v>
      </c>
      <c r="AL107" s="13">
        <f t="shared" si="30"/>
        <v>30</v>
      </c>
      <c r="AM107" s="13"/>
      <c r="AN107" s="13"/>
    </row>
    <row r="108" spans="1:40" s="1" customFormat="1" ht="11.1" customHeight="1" outlineLevel="1" x14ac:dyDescent="0.2">
      <c r="A108" s="7" t="s">
        <v>116</v>
      </c>
      <c r="B108" s="7" t="s">
        <v>9</v>
      </c>
      <c r="C108" s="8"/>
      <c r="D108" s="8">
        <v>844.24900000000002</v>
      </c>
      <c r="E108" s="8">
        <v>186.816</v>
      </c>
      <c r="F108" s="8">
        <v>566.029</v>
      </c>
      <c r="G108" s="12" t="e">
        <f>VLOOKUP(A:A,[1]TDSheet!$A:$G,7,0)</f>
        <v>#N/A</v>
      </c>
      <c r="H108" s="1">
        <f>VLOOKUP(A:A,[1]TDSheet!$A:$H,8,0)</f>
        <v>0</v>
      </c>
      <c r="I108" s="1" t="e">
        <f>VLOOKUP(A:A,[1]TDSheet!$A:$I,9,0)</f>
        <v>#N/A</v>
      </c>
      <c r="J108" s="13">
        <f>VLOOKUP(A:A,[2]TDSheet!$A:$F,6,0)</f>
        <v>189.27799999999999</v>
      </c>
      <c r="K108" s="13">
        <f t="shared" si="22"/>
        <v>-2.4619999999999891</v>
      </c>
      <c r="L108" s="13">
        <f>VLOOKUP(A:A,[1]TDSheet!$A:$N,14,0)</f>
        <v>0</v>
      </c>
      <c r="M108" s="13">
        <f>VLOOKUP(A:A,[1]TDSheet!$A:$O,15,0)</f>
        <v>0</v>
      </c>
      <c r="N108" s="13">
        <f>VLOOKUP(A:A,[1]TDSheet!$A:$P,16,0)</f>
        <v>0</v>
      </c>
      <c r="O108" s="13">
        <f>VLOOKUP(A:A,[1]TDSheet!$A:$W,23,0)</f>
        <v>0</v>
      </c>
      <c r="P108" s="13">
        <v>0</v>
      </c>
      <c r="Q108" s="13"/>
      <c r="R108" s="15"/>
      <c r="S108" s="13"/>
      <c r="T108" s="15"/>
      <c r="U108" s="15"/>
      <c r="V108" s="13">
        <f t="shared" si="23"/>
        <v>21.878999999999998</v>
      </c>
      <c r="W108" s="15"/>
      <c r="X108" s="16">
        <f t="shared" si="24"/>
        <v>25.870880753233696</v>
      </c>
      <c r="Y108" s="13">
        <f t="shared" si="25"/>
        <v>25.870880753233696</v>
      </c>
      <c r="Z108" s="13"/>
      <c r="AA108" s="13"/>
      <c r="AB108" s="13">
        <f>VLOOKUP(A:A,[4]TDSheet!$A:$D,4,0)</f>
        <v>77.421000000000006</v>
      </c>
      <c r="AC108" s="13">
        <f>VLOOKUP(A:A,[1]TDSheet!$A:$AC,29,0)</f>
        <v>0</v>
      </c>
      <c r="AD108" s="13">
        <f>VLOOKUP(A:A,[1]TDSheet!$A:$AD,30,0)</f>
        <v>0</v>
      </c>
      <c r="AE108" s="13">
        <f>VLOOKUP(A:A,[1]TDSheet!$A:$AE,31,0)</f>
        <v>0</v>
      </c>
      <c r="AF108" s="13">
        <f>VLOOKUP(A:A,[5]TDSheet!$A:$D,4,0)</f>
        <v>100.167</v>
      </c>
      <c r="AG108" s="13" t="str">
        <f>VLOOKUP(A:A,[1]TDSheet!$A:$AG,33,0)</f>
        <v>косяк ш</v>
      </c>
      <c r="AH108" s="13">
        <f t="shared" si="26"/>
        <v>0</v>
      </c>
      <c r="AI108" s="13">
        <f t="shared" si="27"/>
        <v>0</v>
      </c>
      <c r="AJ108" s="13">
        <f t="shared" si="28"/>
        <v>0</v>
      </c>
      <c r="AK108" s="13">
        <f t="shared" si="29"/>
        <v>0</v>
      </c>
      <c r="AL108" s="13">
        <f t="shared" si="30"/>
        <v>0</v>
      </c>
      <c r="AM108" s="13"/>
      <c r="AN108" s="13"/>
    </row>
    <row r="109" spans="1:40" s="1" customFormat="1" ht="11.1" customHeight="1" outlineLevel="1" x14ac:dyDescent="0.2">
      <c r="A109" s="7" t="s">
        <v>117</v>
      </c>
      <c r="B109" s="7" t="s">
        <v>16</v>
      </c>
      <c r="C109" s="8">
        <v>43</v>
      </c>
      <c r="D109" s="8">
        <v>92</v>
      </c>
      <c r="E109" s="8">
        <v>63</v>
      </c>
      <c r="F109" s="8">
        <v>72</v>
      </c>
      <c r="G109" s="1">
        <v>0</v>
      </c>
      <c r="H109" s="1">
        <f>VLOOKUP(A:A,[1]TDSheet!$A:$H,8,0)</f>
        <v>0.6</v>
      </c>
      <c r="I109" s="1" t="e">
        <f>VLOOKUP(A:A,[1]TDSheet!$A:$I,9,0)</f>
        <v>#N/A</v>
      </c>
      <c r="J109" s="13">
        <f>VLOOKUP(A:A,[2]TDSheet!$A:$F,6,0)</f>
        <v>142</v>
      </c>
      <c r="K109" s="13">
        <f t="shared" si="22"/>
        <v>-79</v>
      </c>
      <c r="L109" s="13">
        <f>VLOOKUP(A:A,[1]TDSheet!$A:$N,14,0)</f>
        <v>30</v>
      </c>
      <c r="M109" s="13">
        <f>VLOOKUP(A:A,[1]TDSheet!$A:$O,15,0)</f>
        <v>0</v>
      </c>
      <c r="N109" s="13">
        <f>VLOOKUP(A:A,[1]TDSheet!$A:$P,16,0)</f>
        <v>30</v>
      </c>
      <c r="O109" s="13">
        <f>VLOOKUP(A:A,[1]TDSheet!$A:$W,23,0)</f>
        <v>0</v>
      </c>
      <c r="P109" s="13">
        <v>0</v>
      </c>
      <c r="Q109" s="13"/>
      <c r="R109" s="15"/>
      <c r="S109" s="13"/>
      <c r="T109" s="15"/>
      <c r="U109" s="15"/>
      <c r="V109" s="13">
        <f t="shared" si="23"/>
        <v>12.6</v>
      </c>
      <c r="W109" s="15"/>
      <c r="X109" s="16">
        <f t="shared" si="24"/>
        <v>10.476190476190476</v>
      </c>
      <c r="Y109" s="13">
        <f t="shared" si="25"/>
        <v>5.7142857142857144</v>
      </c>
      <c r="Z109" s="13"/>
      <c r="AA109" s="13"/>
      <c r="AB109" s="13">
        <v>0</v>
      </c>
      <c r="AC109" s="13">
        <f>VLOOKUP(A:A,[1]TDSheet!$A:$AC,29,0)</f>
        <v>0</v>
      </c>
      <c r="AD109" s="13">
        <f>VLOOKUP(A:A,[1]TDSheet!$A:$AD,30,0)</f>
        <v>0</v>
      </c>
      <c r="AE109" s="13">
        <f>VLOOKUP(A:A,[1]TDSheet!$A:$AE,31,0)</f>
        <v>11.6</v>
      </c>
      <c r="AF109" s="13">
        <f>VLOOKUP(A:A,[5]TDSheet!$A:$D,4,0)</f>
        <v>12</v>
      </c>
      <c r="AG109" s="13" t="e">
        <f>VLOOKUP(A:A,[1]TDSheet!$A:$AG,33,0)</f>
        <v>#N/A</v>
      </c>
      <c r="AH109" s="13">
        <f t="shared" si="26"/>
        <v>0</v>
      </c>
      <c r="AI109" s="13">
        <f t="shared" si="27"/>
        <v>0</v>
      </c>
      <c r="AJ109" s="13">
        <f t="shared" si="28"/>
        <v>0</v>
      </c>
      <c r="AK109" s="13">
        <f t="shared" si="29"/>
        <v>0</v>
      </c>
      <c r="AL109" s="13">
        <f t="shared" si="30"/>
        <v>0</v>
      </c>
      <c r="AM109" s="13"/>
      <c r="AN109" s="13"/>
    </row>
    <row r="110" spans="1:40" s="1" customFormat="1" ht="11.1" customHeight="1" outlineLevel="1" x14ac:dyDescent="0.2">
      <c r="A110" s="7" t="s">
        <v>118</v>
      </c>
      <c r="B110" s="7" t="s">
        <v>16</v>
      </c>
      <c r="C110" s="8">
        <v>76</v>
      </c>
      <c r="D110" s="8">
        <v>66</v>
      </c>
      <c r="E110" s="8">
        <v>53</v>
      </c>
      <c r="F110" s="8">
        <v>89</v>
      </c>
      <c r="G110" s="1">
        <v>0</v>
      </c>
      <c r="H110" s="1">
        <f>VLOOKUP(A:A,[1]TDSheet!$A:$H,8,0)</f>
        <v>0.6</v>
      </c>
      <c r="I110" s="1" t="e">
        <f>VLOOKUP(A:A,[1]TDSheet!$A:$I,9,0)</f>
        <v>#N/A</v>
      </c>
      <c r="J110" s="13">
        <f>VLOOKUP(A:A,[2]TDSheet!$A:$F,6,0)</f>
        <v>121</v>
      </c>
      <c r="K110" s="13">
        <f t="shared" si="22"/>
        <v>-68</v>
      </c>
      <c r="L110" s="13">
        <f>VLOOKUP(A:A,[1]TDSheet!$A:$N,14,0)</f>
        <v>20</v>
      </c>
      <c r="M110" s="13">
        <f>VLOOKUP(A:A,[1]TDSheet!$A:$O,15,0)</f>
        <v>0</v>
      </c>
      <c r="N110" s="13">
        <f>VLOOKUP(A:A,[1]TDSheet!$A:$P,16,0)</f>
        <v>20</v>
      </c>
      <c r="O110" s="13">
        <f>VLOOKUP(A:A,[1]TDSheet!$A:$W,23,0)</f>
        <v>0</v>
      </c>
      <c r="P110" s="13">
        <v>0</v>
      </c>
      <c r="Q110" s="13"/>
      <c r="R110" s="15"/>
      <c r="S110" s="13"/>
      <c r="T110" s="15"/>
      <c r="U110" s="15"/>
      <c r="V110" s="13">
        <f t="shared" si="23"/>
        <v>10.6</v>
      </c>
      <c r="W110" s="15"/>
      <c r="X110" s="16">
        <f t="shared" si="24"/>
        <v>12.169811320754718</v>
      </c>
      <c r="Y110" s="13">
        <f t="shared" si="25"/>
        <v>8.3962264150943398</v>
      </c>
      <c r="Z110" s="13"/>
      <c r="AA110" s="13"/>
      <c r="AB110" s="13">
        <v>0</v>
      </c>
      <c r="AC110" s="13">
        <f>VLOOKUP(A:A,[1]TDSheet!$A:$AC,29,0)</f>
        <v>0</v>
      </c>
      <c r="AD110" s="13">
        <f>VLOOKUP(A:A,[1]TDSheet!$A:$AD,30,0)</f>
        <v>0</v>
      </c>
      <c r="AE110" s="13">
        <f>VLOOKUP(A:A,[1]TDSheet!$A:$AE,31,0)</f>
        <v>8.8000000000000007</v>
      </c>
      <c r="AF110" s="13">
        <f>VLOOKUP(A:A,[5]TDSheet!$A:$D,4,0)</f>
        <v>3</v>
      </c>
      <c r="AG110" s="13" t="e">
        <f>VLOOKUP(A:A,[1]TDSheet!$A:$AG,33,0)</f>
        <v>#N/A</v>
      </c>
      <c r="AH110" s="13">
        <f t="shared" si="26"/>
        <v>0</v>
      </c>
      <c r="AI110" s="13">
        <f t="shared" si="27"/>
        <v>0</v>
      </c>
      <c r="AJ110" s="13">
        <f t="shared" si="28"/>
        <v>0</v>
      </c>
      <c r="AK110" s="13">
        <f t="shared" si="29"/>
        <v>0</v>
      </c>
      <c r="AL110" s="13">
        <f t="shared" si="30"/>
        <v>0</v>
      </c>
      <c r="AM110" s="13"/>
      <c r="AN110" s="13"/>
    </row>
    <row r="111" spans="1:40" s="1" customFormat="1" ht="21.95" customHeight="1" outlineLevel="1" x14ac:dyDescent="0.2">
      <c r="A111" s="7" t="s">
        <v>119</v>
      </c>
      <c r="B111" s="7" t="s">
        <v>16</v>
      </c>
      <c r="C111" s="8">
        <v>51</v>
      </c>
      <c r="D111" s="8">
        <v>196</v>
      </c>
      <c r="E111" s="8">
        <v>138</v>
      </c>
      <c r="F111" s="8">
        <v>100</v>
      </c>
      <c r="G111" s="1">
        <v>0</v>
      </c>
      <c r="H111" s="1">
        <f>VLOOKUP(A:A,[1]TDSheet!$A:$H,8,0)</f>
        <v>0.13</v>
      </c>
      <c r="I111" s="1" t="e">
        <f>VLOOKUP(A:A,[1]TDSheet!$A:$I,9,0)</f>
        <v>#N/A</v>
      </c>
      <c r="J111" s="13">
        <f>VLOOKUP(A:A,[2]TDSheet!$A:$F,6,0)</f>
        <v>220</v>
      </c>
      <c r="K111" s="13">
        <f t="shared" si="22"/>
        <v>-82</v>
      </c>
      <c r="L111" s="13">
        <f>VLOOKUP(A:A,[1]TDSheet!$A:$N,14,0)</f>
        <v>50</v>
      </c>
      <c r="M111" s="13">
        <f>VLOOKUP(A:A,[1]TDSheet!$A:$O,15,0)</f>
        <v>0</v>
      </c>
      <c r="N111" s="13">
        <f>VLOOKUP(A:A,[1]TDSheet!$A:$P,16,0)</f>
        <v>100</v>
      </c>
      <c r="O111" s="13">
        <f>VLOOKUP(A:A,[1]TDSheet!$A:$W,23,0)</f>
        <v>100</v>
      </c>
      <c r="P111" s="13">
        <v>0</v>
      </c>
      <c r="Q111" s="13"/>
      <c r="R111" s="15"/>
      <c r="S111" s="13"/>
      <c r="T111" s="15"/>
      <c r="U111" s="15">
        <v>100</v>
      </c>
      <c r="V111" s="13">
        <f t="shared" si="23"/>
        <v>27.6</v>
      </c>
      <c r="W111" s="15">
        <v>100</v>
      </c>
      <c r="X111" s="16">
        <f t="shared" si="24"/>
        <v>19.927536231884059</v>
      </c>
      <c r="Y111" s="13">
        <f t="shared" si="25"/>
        <v>3.6231884057971011</v>
      </c>
      <c r="Z111" s="13"/>
      <c r="AA111" s="13"/>
      <c r="AB111" s="13">
        <v>0</v>
      </c>
      <c r="AC111" s="13">
        <f>VLOOKUP(A:A,[1]TDSheet!$A:$AC,29,0)</f>
        <v>0</v>
      </c>
      <c r="AD111" s="13">
        <f>VLOOKUP(A:A,[1]TDSheet!$A:$AD,30,0)</f>
        <v>0</v>
      </c>
      <c r="AE111" s="13">
        <f>VLOOKUP(A:A,[1]TDSheet!$A:$AE,31,0)</f>
        <v>25</v>
      </c>
      <c r="AF111" s="13">
        <f>VLOOKUP(A:A,[5]TDSheet!$A:$D,4,0)</f>
        <v>15</v>
      </c>
      <c r="AG111" s="13" t="e">
        <f>VLOOKUP(A:A,[1]TDSheet!$A:$AG,33,0)</f>
        <v>#N/A</v>
      </c>
      <c r="AH111" s="13">
        <f t="shared" si="26"/>
        <v>0</v>
      </c>
      <c r="AI111" s="13">
        <f t="shared" si="27"/>
        <v>0</v>
      </c>
      <c r="AJ111" s="13">
        <f t="shared" si="28"/>
        <v>0</v>
      </c>
      <c r="AK111" s="13">
        <f t="shared" si="29"/>
        <v>13</v>
      </c>
      <c r="AL111" s="13">
        <f t="shared" si="30"/>
        <v>13</v>
      </c>
      <c r="AM111" s="13"/>
      <c r="AN111" s="13"/>
    </row>
    <row r="112" spans="1:40" s="1" customFormat="1" ht="21.95" customHeight="1" outlineLevel="1" x14ac:dyDescent="0.2">
      <c r="A112" s="7" t="s">
        <v>120</v>
      </c>
      <c r="B112" s="7" t="s">
        <v>16</v>
      </c>
      <c r="C112" s="8">
        <v>240</v>
      </c>
      <c r="D112" s="8">
        <v>110</v>
      </c>
      <c r="E112" s="8">
        <v>332</v>
      </c>
      <c r="F112" s="8">
        <v>2</v>
      </c>
      <c r="G112" s="1">
        <v>0</v>
      </c>
      <c r="H112" s="1">
        <f>VLOOKUP(A:A,[1]TDSheet!$A:$H,8,0)</f>
        <v>0.03</v>
      </c>
      <c r="I112" s="1" t="e">
        <f>VLOOKUP(A:A,[1]TDSheet!$A:$I,9,0)</f>
        <v>#N/A</v>
      </c>
      <c r="J112" s="13">
        <f>VLOOKUP(A:A,[2]TDSheet!$A:$F,6,0)</f>
        <v>576</v>
      </c>
      <c r="K112" s="13">
        <f t="shared" si="22"/>
        <v>-244</v>
      </c>
      <c r="L112" s="13">
        <f>VLOOKUP(A:A,[1]TDSheet!$A:$N,14,0)</f>
        <v>0</v>
      </c>
      <c r="M112" s="13">
        <f>VLOOKUP(A:A,[1]TDSheet!$A:$O,15,0)</f>
        <v>0</v>
      </c>
      <c r="N112" s="13">
        <f>VLOOKUP(A:A,[1]TDSheet!$A:$P,16,0)</f>
        <v>300</v>
      </c>
      <c r="O112" s="13">
        <f>VLOOKUP(A:A,[1]TDSheet!$A:$W,23,0)</f>
        <v>100</v>
      </c>
      <c r="P112" s="13">
        <v>0</v>
      </c>
      <c r="Q112" s="13"/>
      <c r="R112" s="15"/>
      <c r="S112" s="13"/>
      <c r="T112" s="15"/>
      <c r="U112" s="15">
        <v>100</v>
      </c>
      <c r="V112" s="13">
        <f t="shared" si="23"/>
        <v>66.400000000000006</v>
      </c>
      <c r="W112" s="15">
        <v>100</v>
      </c>
      <c r="X112" s="16">
        <f t="shared" si="24"/>
        <v>9.0662650602409638</v>
      </c>
      <c r="Y112" s="13">
        <f t="shared" si="25"/>
        <v>3.012048192771084E-2</v>
      </c>
      <c r="Z112" s="13"/>
      <c r="AA112" s="13"/>
      <c r="AB112" s="13">
        <v>0</v>
      </c>
      <c r="AC112" s="13">
        <f>VLOOKUP(A:A,[1]TDSheet!$A:$AC,29,0)</f>
        <v>0</v>
      </c>
      <c r="AD112" s="13">
        <f>VLOOKUP(A:A,[1]TDSheet!$A:$AD,30,0)</f>
        <v>0</v>
      </c>
      <c r="AE112" s="13">
        <f>VLOOKUP(A:A,[1]TDSheet!$A:$AE,31,0)</f>
        <v>0</v>
      </c>
      <c r="AF112" s="13">
        <f>VLOOKUP(A:A,[5]TDSheet!$A:$D,4,0)</f>
        <v>2</v>
      </c>
      <c r="AG112" s="13" t="e">
        <f>VLOOKUP(A:A,[1]TDSheet!$A:$AG,33,0)</f>
        <v>#N/A</v>
      </c>
      <c r="AH112" s="13">
        <f t="shared" si="26"/>
        <v>0</v>
      </c>
      <c r="AI112" s="13">
        <f t="shared" si="27"/>
        <v>0</v>
      </c>
      <c r="AJ112" s="13">
        <f t="shared" si="28"/>
        <v>0</v>
      </c>
      <c r="AK112" s="13">
        <f t="shared" si="29"/>
        <v>3</v>
      </c>
      <c r="AL112" s="13">
        <f t="shared" si="30"/>
        <v>3</v>
      </c>
      <c r="AM112" s="13"/>
      <c r="AN112" s="13"/>
    </row>
    <row r="113" spans="1:40" s="1" customFormat="1" ht="11.1" customHeight="1" outlineLevel="1" x14ac:dyDescent="0.2">
      <c r="A113" s="7" t="s">
        <v>110</v>
      </c>
      <c r="B113" s="7" t="s">
        <v>9</v>
      </c>
      <c r="C113" s="8">
        <v>-29.201000000000001</v>
      </c>
      <c r="D113" s="8">
        <v>581.005</v>
      </c>
      <c r="E113" s="18">
        <v>543.82399999999996</v>
      </c>
      <c r="F113" s="8"/>
      <c r="G113" s="1" t="e">
        <f>VLOOKUP(A:A,[1]TDSheet!$A:$G,7,0)</f>
        <v>#N/A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588.22500000000002</v>
      </c>
      <c r="K113" s="13">
        <f t="shared" si="22"/>
        <v>-44.401000000000067</v>
      </c>
      <c r="L113" s="13">
        <f>VLOOKUP(A:A,[1]TDSheet!$A:$N,14,0)</f>
        <v>0</v>
      </c>
      <c r="M113" s="13">
        <f>VLOOKUP(A:A,[1]TDSheet!$A:$O,15,0)</f>
        <v>0</v>
      </c>
      <c r="N113" s="13">
        <f>VLOOKUP(A:A,[1]TDSheet!$A:$P,16,0)</f>
        <v>0</v>
      </c>
      <c r="O113" s="13">
        <f>VLOOKUP(A:A,[1]TDSheet!$A:$W,23,0)</f>
        <v>0</v>
      </c>
      <c r="P113" s="13">
        <v>0</v>
      </c>
      <c r="Q113" s="13"/>
      <c r="R113" s="15"/>
      <c r="S113" s="13"/>
      <c r="T113" s="15"/>
      <c r="U113" s="15"/>
      <c r="V113" s="13">
        <f t="shared" si="23"/>
        <v>108.76479999999999</v>
      </c>
      <c r="W113" s="15"/>
      <c r="X113" s="16">
        <f t="shared" si="24"/>
        <v>0</v>
      </c>
      <c r="Y113" s="13">
        <f t="shared" si="25"/>
        <v>0</v>
      </c>
      <c r="Z113" s="13"/>
      <c r="AA113" s="13"/>
      <c r="AB113" s="13">
        <v>0</v>
      </c>
      <c r="AC113" s="13">
        <f>VLOOKUP(A:A,[1]TDSheet!$A:$AC,29,0)</f>
        <v>0</v>
      </c>
      <c r="AD113" s="13">
        <f>VLOOKUP(A:A,[1]TDSheet!$A:$AD,30,0)</f>
        <v>11.2334</v>
      </c>
      <c r="AE113" s="13">
        <f>VLOOKUP(A:A,[1]TDSheet!$A:$AE,31,0)</f>
        <v>51.387199999999993</v>
      </c>
      <c r="AF113" s="19">
        <f>VLOOKUP(A:A,[5]TDSheet!$A:$D,4,0)</f>
        <v>96.378</v>
      </c>
      <c r="AG113" s="13" t="e">
        <f>VLOOKUP(A:A,[1]TDSheet!$A:$AG,33,0)</f>
        <v>#N/A</v>
      </c>
      <c r="AH113" s="13">
        <f t="shared" si="26"/>
        <v>0</v>
      </c>
      <c r="AI113" s="13">
        <f t="shared" si="27"/>
        <v>0</v>
      </c>
      <c r="AJ113" s="13">
        <f t="shared" si="28"/>
        <v>0</v>
      </c>
      <c r="AK113" s="13">
        <f t="shared" si="29"/>
        <v>0</v>
      </c>
      <c r="AL113" s="13">
        <f t="shared" si="30"/>
        <v>0</v>
      </c>
      <c r="AM113" s="13"/>
      <c r="AN113" s="13"/>
    </row>
    <row r="114" spans="1:40" s="1" customFormat="1" ht="11.1" customHeight="1" outlineLevel="1" x14ac:dyDescent="0.2">
      <c r="A114" s="7" t="s">
        <v>121</v>
      </c>
      <c r="B114" s="7" t="s">
        <v>16</v>
      </c>
      <c r="C114" s="8">
        <v>-43</v>
      </c>
      <c r="D114" s="8">
        <v>328</v>
      </c>
      <c r="E114" s="18">
        <v>278</v>
      </c>
      <c r="F114" s="8"/>
      <c r="G114" s="1" t="e">
        <f>VLOOKUP(A:A,[1]TDSheet!$A:$G,7,0)</f>
        <v>#N/A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306</v>
      </c>
      <c r="K114" s="13">
        <f t="shared" si="22"/>
        <v>-28</v>
      </c>
      <c r="L114" s="13">
        <f>VLOOKUP(A:A,[1]TDSheet!$A:$N,14,0)</f>
        <v>0</v>
      </c>
      <c r="M114" s="13">
        <f>VLOOKUP(A:A,[1]TDSheet!$A:$O,15,0)</f>
        <v>0</v>
      </c>
      <c r="N114" s="13">
        <f>VLOOKUP(A:A,[1]TDSheet!$A:$P,16,0)</f>
        <v>0</v>
      </c>
      <c r="O114" s="13">
        <f>VLOOKUP(A:A,[1]TDSheet!$A:$W,23,0)</f>
        <v>0</v>
      </c>
      <c r="P114" s="13">
        <v>0</v>
      </c>
      <c r="Q114" s="13"/>
      <c r="R114" s="15"/>
      <c r="S114" s="13"/>
      <c r="T114" s="15"/>
      <c r="U114" s="15"/>
      <c r="V114" s="13">
        <f t="shared" si="23"/>
        <v>55.6</v>
      </c>
      <c r="W114" s="15"/>
      <c r="X114" s="16">
        <f t="shared" si="24"/>
        <v>0</v>
      </c>
      <c r="Y114" s="13">
        <f t="shared" si="25"/>
        <v>0</v>
      </c>
      <c r="Z114" s="13"/>
      <c r="AA114" s="13"/>
      <c r="AB114" s="13">
        <v>0</v>
      </c>
      <c r="AC114" s="13">
        <f>VLOOKUP(A:A,[1]TDSheet!$A:$AC,29,0)</f>
        <v>0</v>
      </c>
      <c r="AD114" s="13">
        <f>VLOOKUP(A:A,[1]TDSheet!$A:$AD,30,0)</f>
        <v>5.6</v>
      </c>
      <c r="AE114" s="13">
        <f>VLOOKUP(A:A,[1]TDSheet!$A:$AE,31,0)</f>
        <v>50.6</v>
      </c>
      <c r="AF114" s="13">
        <f>VLOOKUP(A:A,[5]TDSheet!$A:$D,4,0)</f>
        <v>24</v>
      </c>
      <c r="AG114" s="13" t="e">
        <f>VLOOKUP(A:A,[1]TDSheet!$A:$AG,33,0)</f>
        <v>#N/A</v>
      </c>
      <c r="AH114" s="13">
        <f t="shared" si="26"/>
        <v>0</v>
      </c>
      <c r="AI114" s="13">
        <f t="shared" si="27"/>
        <v>0</v>
      </c>
      <c r="AJ114" s="13">
        <f t="shared" si="28"/>
        <v>0</v>
      </c>
      <c r="AK114" s="13">
        <f t="shared" si="29"/>
        <v>0</v>
      </c>
      <c r="AL114" s="13">
        <f t="shared" si="30"/>
        <v>0</v>
      </c>
      <c r="AM114" s="13"/>
      <c r="AN114" s="13"/>
    </row>
    <row r="115" spans="1:40" s="1" customFormat="1" ht="21.95" customHeight="1" outlineLevel="1" x14ac:dyDescent="0.2">
      <c r="A115" s="7" t="s">
        <v>111</v>
      </c>
      <c r="B115" s="7" t="s">
        <v>16</v>
      </c>
      <c r="C115" s="8">
        <v>-43</v>
      </c>
      <c r="D115" s="8">
        <v>372</v>
      </c>
      <c r="E115" s="18">
        <v>319</v>
      </c>
      <c r="F115" s="8"/>
      <c r="G115" s="1">
        <f>VLOOKUP(A:A,[1]TDSheet!$A:$G,7,0)</f>
        <v>0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448</v>
      </c>
      <c r="K115" s="13">
        <f t="shared" si="22"/>
        <v>-129</v>
      </c>
      <c r="L115" s="13">
        <f>VLOOKUP(A:A,[1]TDSheet!$A:$N,14,0)</f>
        <v>0</v>
      </c>
      <c r="M115" s="13">
        <f>VLOOKUP(A:A,[1]TDSheet!$A:$O,15,0)</f>
        <v>0</v>
      </c>
      <c r="N115" s="13">
        <f>VLOOKUP(A:A,[1]TDSheet!$A:$P,16,0)</f>
        <v>0</v>
      </c>
      <c r="O115" s="13">
        <f>VLOOKUP(A:A,[1]TDSheet!$A:$W,23,0)</f>
        <v>0</v>
      </c>
      <c r="P115" s="13">
        <v>0</v>
      </c>
      <c r="Q115" s="13"/>
      <c r="R115" s="15"/>
      <c r="S115" s="13"/>
      <c r="T115" s="15"/>
      <c r="U115" s="15"/>
      <c r="V115" s="13">
        <f t="shared" si="23"/>
        <v>63.8</v>
      </c>
      <c r="W115" s="15"/>
      <c r="X115" s="16">
        <f t="shared" si="24"/>
        <v>0</v>
      </c>
      <c r="Y115" s="13">
        <f t="shared" si="25"/>
        <v>0</v>
      </c>
      <c r="Z115" s="13"/>
      <c r="AA115" s="13"/>
      <c r="AB115" s="13">
        <v>0</v>
      </c>
      <c r="AC115" s="13">
        <f>VLOOKUP(A:A,[1]TDSheet!$A:$AC,29,0)</f>
        <v>0</v>
      </c>
      <c r="AD115" s="13">
        <f>VLOOKUP(A:A,[1]TDSheet!$A:$AD,30,0)</f>
        <v>56.8</v>
      </c>
      <c r="AE115" s="13">
        <f>VLOOKUP(A:A,[1]TDSheet!$A:$AE,31,0)</f>
        <v>45.6</v>
      </c>
      <c r="AF115" s="13">
        <f>VLOOKUP(A:A,[5]TDSheet!$A:$D,4,0)</f>
        <v>55</v>
      </c>
      <c r="AG115" s="13" t="e">
        <f>VLOOKUP(A:A,[1]TDSheet!$A:$AG,33,0)</f>
        <v>#N/A</v>
      </c>
      <c r="AH115" s="13">
        <f t="shared" si="26"/>
        <v>0</v>
      </c>
      <c r="AI115" s="13">
        <f t="shared" si="27"/>
        <v>0</v>
      </c>
      <c r="AJ115" s="13">
        <f t="shared" si="28"/>
        <v>0</v>
      </c>
      <c r="AK115" s="13">
        <f t="shared" si="29"/>
        <v>0</v>
      </c>
      <c r="AL115" s="13">
        <f t="shared" si="30"/>
        <v>0</v>
      </c>
      <c r="AM115" s="13"/>
      <c r="AN115" s="13"/>
    </row>
    <row r="116" spans="1:40" s="1" customFormat="1" ht="11.1" customHeight="1" outlineLevel="1" x14ac:dyDescent="0.2">
      <c r="A116" s="7" t="s">
        <v>112</v>
      </c>
      <c r="B116" s="7" t="s">
        <v>9</v>
      </c>
      <c r="C116" s="8">
        <v>-52</v>
      </c>
      <c r="D116" s="8">
        <v>414.13799999999998</v>
      </c>
      <c r="E116" s="18">
        <v>348.47800000000001</v>
      </c>
      <c r="F116" s="8"/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409.63600000000002</v>
      </c>
      <c r="K116" s="13">
        <f t="shared" si="22"/>
        <v>-61.158000000000015</v>
      </c>
      <c r="L116" s="13">
        <f>VLOOKUP(A:A,[1]TDSheet!$A:$N,14,0)</f>
        <v>0</v>
      </c>
      <c r="M116" s="13">
        <f>VLOOKUP(A:A,[1]TDSheet!$A:$O,15,0)</f>
        <v>0</v>
      </c>
      <c r="N116" s="13">
        <f>VLOOKUP(A:A,[1]TDSheet!$A:$P,16,0)</f>
        <v>0</v>
      </c>
      <c r="O116" s="13">
        <f>VLOOKUP(A:A,[1]TDSheet!$A:$W,23,0)</f>
        <v>0</v>
      </c>
      <c r="P116" s="13">
        <v>0</v>
      </c>
      <c r="Q116" s="13"/>
      <c r="R116" s="15"/>
      <c r="S116" s="13"/>
      <c r="T116" s="15"/>
      <c r="U116" s="15"/>
      <c r="V116" s="13">
        <f t="shared" si="23"/>
        <v>69.695599999999999</v>
      </c>
      <c r="W116" s="15"/>
      <c r="X116" s="16">
        <f t="shared" si="24"/>
        <v>0</v>
      </c>
      <c r="Y116" s="13">
        <f t="shared" si="25"/>
        <v>0</v>
      </c>
      <c r="Z116" s="13"/>
      <c r="AA116" s="13"/>
      <c r="AB116" s="13">
        <v>0</v>
      </c>
      <c r="AC116" s="13">
        <f>VLOOKUP(A:A,[1]TDSheet!$A:$AC,29,0)</f>
        <v>0</v>
      </c>
      <c r="AD116" s="13">
        <f>VLOOKUP(A:A,[1]TDSheet!$A:$AD,30,0)</f>
        <v>57.809600000000003</v>
      </c>
      <c r="AE116" s="13">
        <f>VLOOKUP(A:A,[1]TDSheet!$A:$AE,31,0)</f>
        <v>67.708799999999997</v>
      </c>
      <c r="AF116" s="13">
        <f>VLOOKUP(A:A,[5]TDSheet!$A:$D,4,0)</f>
        <v>55.572000000000003</v>
      </c>
      <c r="AG116" s="13" t="e">
        <f>VLOOKUP(A:A,[1]TDSheet!$A:$AG,33,0)</f>
        <v>#N/A</v>
      </c>
      <c r="AH116" s="13">
        <f t="shared" si="26"/>
        <v>0</v>
      </c>
      <c r="AI116" s="13">
        <f t="shared" si="27"/>
        <v>0</v>
      </c>
      <c r="AJ116" s="13">
        <f t="shared" si="28"/>
        <v>0</v>
      </c>
      <c r="AK116" s="13">
        <f t="shared" si="29"/>
        <v>0</v>
      </c>
      <c r="AL116" s="13">
        <f t="shared" si="30"/>
        <v>0</v>
      </c>
      <c r="AM116" s="13"/>
      <c r="AN116" s="13"/>
    </row>
    <row r="117" spans="1:40" s="1" customFormat="1" ht="11.1" customHeight="1" outlineLevel="1" x14ac:dyDescent="0.2">
      <c r="A117" s="7" t="s">
        <v>113</v>
      </c>
      <c r="B117" s="7" t="s">
        <v>16</v>
      </c>
      <c r="C117" s="8">
        <v>-213</v>
      </c>
      <c r="D117" s="8">
        <v>1366</v>
      </c>
      <c r="E117" s="18">
        <v>1137</v>
      </c>
      <c r="F117" s="8"/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1481</v>
      </c>
      <c r="K117" s="13">
        <f t="shared" si="22"/>
        <v>-344</v>
      </c>
      <c r="L117" s="13">
        <f>VLOOKUP(A:A,[1]TDSheet!$A:$N,14,0)</f>
        <v>0</v>
      </c>
      <c r="M117" s="13">
        <f>VLOOKUP(A:A,[1]TDSheet!$A:$O,15,0)</f>
        <v>0</v>
      </c>
      <c r="N117" s="13">
        <f>VLOOKUP(A:A,[1]TDSheet!$A:$P,16,0)</f>
        <v>0</v>
      </c>
      <c r="O117" s="13">
        <f>VLOOKUP(A:A,[1]TDSheet!$A:$W,23,0)</f>
        <v>0</v>
      </c>
      <c r="P117" s="13">
        <v>0</v>
      </c>
      <c r="Q117" s="13"/>
      <c r="R117" s="15"/>
      <c r="S117" s="13"/>
      <c r="T117" s="15"/>
      <c r="U117" s="15"/>
      <c r="V117" s="13">
        <f t="shared" si="23"/>
        <v>227.4</v>
      </c>
      <c r="W117" s="15"/>
      <c r="X117" s="16">
        <f t="shared" si="24"/>
        <v>0</v>
      </c>
      <c r="Y117" s="13">
        <f t="shared" si="25"/>
        <v>0</v>
      </c>
      <c r="Z117" s="13"/>
      <c r="AA117" s="13"/>
      <c r="AB117" s="13">
        <v>0</v>
      </c>
      <c r="AC117" s="13">
        <f>VLOOKUP(A:A,[1]TDSheet!$A:$AC,29,0)</f>
        <v>0</v>
      </c>
      <c r="AD117" s="13">
        <f>VLOOKUP(A:A,[1]TDSheet!$A:$AD,30,0)</f>
        <v>208.2</v>
      </c>
      <c r="AE117" s="13">
        <f>VLOOKUP(A:A,[1]TDSheet!$A:$AE,31,0)</f>
        <v>275.39999999999998</v>
      </c>
      <c r="AF117" s="13">
        <f>VLOOKUP(A:A,[5]TDSheet!$A:$D,4,0)</f>
        <v>212</v>
      </c>
      <c r="AG117" s="13" t="e">
        <f>VLOOKUP(A:A,[1]TDSheet!$A:$AG,33,0)</f>
        <v>#N/A</v>
      </c>
      <c r="AH117" s="13">
        <f t="shared" si="26"/>
        <v>0</v>
      </c>
      <c r="AI117" s="13">
        <f t="shared" si="27"/>
        <v>0</v>
      </c>
      <c r="AJ117" s="13">
        <f t="shared" si="28"/>
        <v>0</v>
      </c>
      <c r="AK117" s="13">
        <f t="shared" si="29"/>
        <v>0</v>
      </c>
      <c r="AL117" s="13">
        <f t="shared" si="30"/>
        <v>0</v>
      </c>
      <c r="AM117" s="13"/>
      <c r="AN11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2023-09-15T11:31:29Z</dcterms:modified>
</cp:coreProperties>
</file>