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113" i="1" l="1"/>
  <c r="V32" i="1" l="1"/>
  <c r="Y32" i="1" s="1"/>
  <c r="X9" i="1"/>
  <c r="X10" i="1"/>
  <c r="X13" i="1"/>
  <c r="X14" i="1"/>
  <c r="AH17" i="1"/>
  <c r="AI17" i="1" s="1"/>
  <c r="X18" i="1"/>
  <c r="AH22" i="1"/>
  <c r="AI22" i="1" s="1"/>
  <c r="X25" i="1"/>
  <c r="X26" i="1"/>
  <c r="AH29" i="1"/>
  <c r="AI29" i="1" s="1"/>
  <c r="X30" i="1"/>
  <c r="AH33" i="1"/>
  <c r="AI33" i="1" s="1"/>
  <c r="AH34" i="1"/>
  <c r="AI34" i="1" s="1"/>
  <c r="AH38" i="1"/>
  <c r="AI38" i="1" s="1"/>
  <c r="AH45" i="1"/>
  <c r="AI45" i="1" s="1"/>
  <c r="AH46" i="1"/>
  <c r="AI46" i="1" s="1"/>
  <c r="AH49" i="1"/>
  <c r="AI49" i="1" s="1"/>
  <c r="AH50" i="1"/>
  <c r="AI50" i="1" s="1"/>
  <c r="AH54" i="1"/>
  <c r="AI54" i="1" s="1"/>
  <c r="AH61" i="1"/>
  <c r="AI61" i="1" s="1"/>
  <c r="AH62" i="1"/>
  <c r="AI62" i="1" s="1"/>
  <c r="AH65" i="1"/>
  <c r="AI65" i="1" s="1"/>
  <c r="AH66" i="1"/>
  <c r="AI66" i="1" s="1"/>
  <c r="X69" i="1"/>
  <c r="AH70" i="1"/>
  <c r="AI70" i="1" s="1"/>
  <c r="X74" i="1"/>
  <c r="AH77" i="1"/>
  <c r="AI77" i="1" s="1"/>
  <c r="AH78" i="1"/>
  <c r="AI78" i="1" s="1"/>
  <c r="AH81" i="1"/>
  <c r="AI81" i="1" s="1"/>
  <c r="AH82" i="1"/>
  <c r="AI82" i="1" s="1"/>
  <c r="X85" i="1"/>
  <c r="AH86" i="1"/>
  <c r="AI86" i="1" s="1"/>
  <c r="X90" i="1"/>
  <c r="AH93" i="1"/>
  <c r="AI93" i="1" s="1"/>
  <c r="AH94" i="1"/>
  <c r="AI94" i="1" s="1"/>
  <c r="AH97" i="1"/>
  <c r="AI97" i="1" s="1"/>
  <c r="AH98" i="1"/>
  <c r="AI98" i="1" s="1"/>
  <c r="X101" i="1"/>
  <c r="AH102" i="1"/>
  <c r="AI102" i="1" s="1"/>
  <c r="X106" i="1"/>
  <c r="AH109" i="1"/>
  <c r="AI109" i="1" s="1"/>
  <c r="AH110" i="1"/>
  <c r="AI110" i="1" s="1"/>
  <c r="AH113" i="1"/>
  <c r="AI113" i="1" s="1"/>
  <c r="AH114" i="1"/>
  <c r="AI114" i="1" s="1"/>
  <c r="X117" i="1"/>
  <c r="AH118" i="1"/>
  <c r="AI118" i="1" s="1"/>
  <c r="AH6" i="1"/>
  <c r="AI6" i="1" s="1"/>
  <c r="AH8" i="1"/>
  <c r="AI8" i="1" s="1"/>
  <c r="AH12" i="1"/>
  <c r="AI12" i="1" s="1"/>
  <c r="AH16" i="1"/>
  <c r="AI16" i="1" s="1"/>
  <c r="AH20" i="1"/>
  <c r="AI20" i="1" s="1"/>
  <c r="X24" i="1"/>
  <c r="X28" i="1"/>
  <c r="AH32" i="1"/>
  <c r="AI32" i="1" s="1"/>
  <c r="AH36" i="1"/>
  <c r="AI36" i="1" s="1"/>
  <c r="AH40" i="1"/>
  <c r="AI40" i="1" s="1"/>
  <c r="AH44" i="1"/>
  <c r="AI44" i="1" s="1"/>
  <c r="AH48" i="1"/>
  <c r="AI48" i="1" s="1"/>
  <c r="AH52" i="1"/>
  <c r="AI52" i="1" s="1"/>
  <c r="AH56" i="1"/>
  <c r="AI56" i="1" s="1"/>
  <c r="AH60" i="1"/>
  <c r="AI60" i="1" s="1"/>
  <c r="AH64" i="1"/>
  <c r="AI64" i="1" s="1"/>
  <c r="X68" i="1"/>
  <c r="X72" i="1"/>
  <c r="X76" i="1"/>
  <c r="X80" i="1"/>
  <c r="X84" i="1"/>
  <c r="X88" i="1"/>
  <c r="X92" i="1"/>
  <c r="X96" i="1"/>
  <c r="X100" i="1"/>
  <c r="X104" i="1"/>
  <c r="X108" i="1"/>
  <c r="X112" i="1"/>
  <c r="X116" i="1"/>
  <c r="AI11" i="1"/>
  <c r="AI43" i="1"/>
  <c r="AI107" i="1"/>
  <c r="AH7" i="1"/>
  <c r="AI7" i="1" s="1"/>
  <c r="AH9" i="1"/>
  <c r="AI9" i="1" s="1"/>
  <c r="AH10" i="1"/>
  <c r="AI10" i="1" s="1"/>
  <c r="AH11" i="1"/>
  <c r="AH15" i="1"/>
  <c r="AI15" i="1" s="1"/>
  <c r="AH19" i="1"/>
  <c r="AI19" i="1" s="1"/>
  <c r="AH21" i="1"/>
  <c r="AI21" i="1" s="1"/>
  <c r="AH23" i="1"/>
  <c r="AI23" i="1" s="1"/>
  <c r="AH25" i="1"/>
  <c r="AI25" i="1" s="1"/>
  <c r="AH26" i="1"/>
  <c r="AI26" i="1" s="1"/>
  <c r="AH27" i="1"/>
  <c r="AI27" i="1" s="1"/>
  <c r="AH31" i="1"/>
  <c r="AI31" i="1" s="1"/>
  <c r="AH35" i="1"/>
  <c r="AI35" i="1" s="1"/>
  <c r="AH37" i="1"/>
  <c r="AI37" i="1" s="1"/>
  <c r="AH39" i="1"/>
  <c r="AI39" i="1" s="1"/>
  <c r="AH41" i="1"/>
  <c r="AI41" i="1" s="1"/>
  <c r="AH42" i="1"/>
  <c r="AI42" i="1" s="1"/>
  <c r="AH43" i="1"/>
  <c r="AH47" i="1"/>
  <c r="AI47" i="1" s="1"/>
  <c r="AH51" i="1"/>
  <c r="AI51" i="1" s="1"/>
  <c r="AH53" i="1"/>
  <c r="AI53" i="1" s="1"/>
  <c r="AH55" i="1"/>
  <c r="AI55" i="1" s="1"/>
  <c r="AH57" i="1"/>
  <c r="AI57" i="1" s="1"/>
  <c r="AH58" i="1"/>
  <c r="AI58" i="1" s="1"/>
  <c r="AH59" i="1"/>
  <c r="AI59" i="1" s="1"/>
  <c r="AH63" i="1"/>
  <c r="AI63" i="1" s="1"/>
  <c r="AH67" i="1"/>
  <c r="AI67" i="1" s="1"/>
  <c r="AH69" i="1"/>
  <c r="AI69" i="1" s="1"/>
  <c r="AH71" i="1"/>
  <c r="AI71" i="1" s="1"/>
  <c r="AH73" i="1"/>
  <c r="AI73" i="1" s="1"/>
  <c r="AH74" i="1"/>
  <c r="AI74" i="1" s="1"/>
  <c r="AH75" i="1"/>
  <c r="AI75" i="1" s="1"/>
  <c r="AH79" i="1"/>
  <c r="AI79" i="1" s="1"/>
  <c r="AH83" i="1"/>
  <c r="AI83" i="1" s="1"/>
  <c r="AH85" i="1"/>
  <c r="AI85" i="1" s="1"/>
  <c r="AH87" i="1"/>
  <c r="AI87" i="1" s="1"/>
  <c r="AH89" i="1"/>
  <c r="AI89" i="1" s="1"/>
  <c r="AH90" i="1"/>
  <c r="AI90" i="1" s="1"/>
  <c r="AH91" i="1"/>
  <c r="AI91" i="1" s="1"/>
  <c r="AH95" i="1"/>
  <c r="AI95" i="1" s="1"/>
  <c r="AH99" i="1"/>
  <c r="AI99" i="1" s="1"/>
  <c r="AH101" i="1"/>
  <c r="AI101" i="1" s="1"/>
  <c r="AH103" i="1"/>
  <c r="AI103" i="1" s="1"/>
  <c r="AH105" i="1"/>
  <c r="AI105" i="1" s="1"/>
  <c r="AH106" i="1"/>
  <c r="AI106" i="1" s="1"/>
  <c r="AH107" i="1"/>
  <c r="AH111" i="1"/>
  <c r="AI111" i="1" s="1"/>
  <c r="AH115" i="1"/>
  <c r="AI115" i="1" s="1"/>
  <c r="AH117" i="1"/>
  <c r="AI117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4" i="1"/>
  <c r="AD115" i="1"/>
  <c r="AD116" i="1"/>
  <c r="AD117" i="1"/>
  <c r="AD118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6" i="1"/>
  <c r="X7" i="1"/>
  <c r="X11" i="1"/>
  <c r="X15" i="1"/>
  <c r="X17" i="1"/>
  <c r="X19" i="1"/>
  <c r="X21" i="1"/>
  <c r="X23" i="1"/>
  <c r="X27" i="1"/>
  <c r="X29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7" i="1"/>
  <c r="X71" i="1"/>
  <c r="X73" i="1"/>
  <c r="X75" i="1"/>
  <c r="X77" i="1"/>
  <c r="X78" i="1"/>
  <c r="X79" i="1"/>
  <c r="X83" i="1"/>
  <c r="X87" i="1"/>
  <c r="X89" i="1"/>
  <c r="X91" i="1"/>
  <c r="X93" i="1"/>
  <c r="X94" i="1"/>
  <c r="X95" i="1"/>
  <c r="X99" i="1"/>
  <c r="X103" i="1"/>
  <c r="X105" i="1"/>
  <c r="X107" i="1"/>
  <c r="X109" i="1"/>
  <c r="X110" i="1"/>
  <c r="X111" i="1"/>
  <c r="X115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Y22" i="1" s="1"/>
  <c r="V23" i="1"/>
  <c r="V24" i="1"/>
  <c r="V25" i="1"/>
  <c r="V26" i="1"/>
  <c r="V27" i="1"/>
  <c r="V28" i="1"/>
  <c r="V29" i="1"/>
  <c r="V30" i="1"/>
  <c r="V31" i="1"/>
  <c r="Y31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Y64" i="1" s="1"/>
  <c r="V65" i="1"/>
  <c r="V66" i="1"/>
  <c r="Y66" i="1" s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4" i="1"/>
  <c r="V115" i="1"/>
  <c r="V116" i="1"/>
  <c r="V117" i="1"/>
  <c r="V118" i="1"/>
  <c r="V6" i="1"/>
  <c r="AC15" i="1"/>
  <c r="AC17" i="1"/>
  <c r="AC30" i="1"/>
  <c r="AC31" i="1"/>
  <c r="AC33" i="1"/>
  <c r="AC34" i="1"/>
  <c r="AC8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4" i="1"/>
  <c r="AB115" i="1"/>
  <c r="AB116" i="1"/>
  <c r="AB117" i="1"/>
  <c r="AB118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6" i="1"/>
  <c r="L104" i="1"/>
  <c r="K10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6" i="1"/>
  <c r="X114" i="1" l="1"/>
  <c r="X98" i="1"/>
  <c r="X82" i="1"/>
  <c r="AH30" i="1"/>
  <c r="AI30" i="1" s="1"/>
  <c r="AH14" i="1"/>
  <c r="AI14" i="1" s="1"/>
  <c r="X118" i="1"/>
  <c r="X113" i="1"/>
  <c r="X102" i="1"/>
  <c r="X97" i="1"/>
  <c r="X86" i="1"/>
  <c r="X81" i="1"/>
  <c r="X70" i="1"/>
  <c r="AH18" i="1"/>
  <c r="AI18" i="1" s="1"/>
  <c r="AH13" i="1"/>
  <c r="AI13" i="1" s="1"/>
  <c r="X20" i="1"/>
  <c r="X16" i="1"/>
  <c r="X12" i="1"/>
  <c r="X8" i="1"/>
  <c r="AH116" i="1"/>
  <c r="AI116" i="1" s="1"/>
  <c r="AH112" i="1"/>
  <c r="AI112" i="1" s="1"/>
  <c r="AH108" i="1"/>
  <c r="AI108" i="1" s="1"/>
  <c r="AH104" i="1"/>
  <c r="AI104" i="1" s="1"/>
  <c r="AH100" i="1"/>
  <c r="AI100" i="1" s="1"/>
  <c r="AH96" i="1"/>
  <c r="AI96" i="1" s="1"/>
  <c r="AH92" i="1"/>
  <c r="AI92" i="1" s="1"/>
  <c r="AH88" i="1"/>
  <c r="AI88" i="1" s="1"/>
  <c r="AH84" i="1"/>
  <c r="AI84" i="1" s="1"/>
  <c r="AH80" i="1"/>
  <c r="AI80" i="1" s="1"/>
  <c r="AH76" i="1"/>
  <c r="AI76" i="1" s="1"/>
  <c r="AH72" i="1"/>
  <c r="AI72" i="1" s="1"/>
  <c r="AH68" i="1"/>
  <c r="AI68" i="1" s="1"/>
  <c r="AH28" i="1"/>
  <c r="AI28" i="1" s="1"/>
  <c r="AH24" i="1"/>
  <c r="AI24" i="1" s="1"/>
  <c r="X31" i="1"/>
  <c r="X66" i="1"/>
  <c r="X22" i="1"/>
  <c r="K9" i="1"/>
  <c r="K10" i="1"/>
  <c r="K13" i="1"/>
  <c r="K14" i="1"/>
  <c r="K17" i="1"/>
  <c r="K18" i="1"/>
  <c r="K21" i="1"/>
  <c r="K22" i="1"/>
  <c r="K25" i="1"/>
  <c r="K26" i="1"/>
  <c r="K29" i="1"/>
  <c r="K30" i="1"/>
  <c r="K33" i="1"/>
  <c r="K34" i="1"/>
  <c r="K37" i="1"/>
  <c r="K38" i="1"/>
  <c r="K41" i="1"/>
  <c r="K42" i="1"/>
  <c r="K45" i="1"/>
  <c r="K46" i="1"/>
  <c r="K49" i="1"/>
  <c r="K50" i="1"/>
  <c r="K53" i="1"/>
  <c r="K54" i="1"/>
  <c r="K57" i="1"/>
  <c r="K58" i="1"/>
  <c r="K61" i="1"/>
  <c r="K62" i="1"/>
  <c r="K65" i="1"/>
  <c r="K66" i="1"/>
  <c r="K69" i="1"/>
  <c r="K70" i="1"/>
  <c r="K73" i="1"/>
  <c r="K74" i="1"/>
  <c r="K77" i="1"/>
  <c r="K78" i="1"/>
  <c r="K81" i="1"/>
  <c r="K82" i="1"/>
  <c r="K85" i="1"/>
  <c r="K86" i="1"/>
  <c r="K89" i="1"/>
  <c r="K90" i="1"/>
  <c r="K93" i="1"/>
  <c r="K94" i="1"/>
  <c r="K97" i="1"/>
  <c r="K98" i="1"/>
  <c r="K101" i="1"/>
  <c r="K102" i="1"/>
  <c r="K106" i="1"/>
  <c r="K107" i="1"/>
  <c r="K110" i="1"/>
  <c r="K111" i="1"/>
  <c r="K114" i="1"/>
  <c r="K115" i="1"/>
  <c r="K118" i="1"/>
  <c r="K6" i="1"/>
  <c r="J7" i="1"/>
  <c r="K7" i="1" s="1"/>
  <c r="J8" i="1"/>
  <c r="K8" i="1" s="1"/>
  <c r="J10" i="1"/>
  <c r="J11" i="1"/>
  <c r="K11" i="1" s="1"/>
  <c r="J12" i="1"/>
  <c r="K12" i="1" s="1"/>
  <c r="J13" i="1"/>
  <c r="J14" i="1"/>
  <c r="J15" i="1"/>
  <c r="K15" i="1" s="1"/>
  <c r="J16" i="1"/>
  <c r="K16" i="1" s="1"/>
  <c r="J17" i="1"/>
  <c r="J18" i="1"/>
  <c r="J19" i="1"/>
  <c r="K19" i="1" s="1"/>
  <c r="J20" i="1"/>
  <c r="K20" i="1" s="1"/>
  <c r="J21" i="1"/>
  <c r="J22" i="1"/>
  <c r="J23" i="1"/>
  <c r="K23" i="1" s="1"/>
  <c r="J24" i="1"/>
  <c r="K24" i="1" s="1"/>
  <c r="J25" i="1"/>
  <c r="J26" i="1"/>
  <c r="J27" i="1"/>
  <c r="K27" i="1" s="1"/>
  <c r="J28" i="1"/>
  <c r="K28" i="1" s="1"/>
  <c r="J29" i="1"/>
  <c r="J30" i="1"/>
  <c r="J31" i="1"/>
  <c r="K31" i="1" s="1"/>
  <c r="J32" i="1"/>
  <c r="K32" i="1" s="1"/>
  <c r="J33" i="1"/>
  <c r="J34" i="1"/>
  <c r="J35" i="1"/>
  <c r="K35" i="1" s="1"/>
  <c r="J36" i="1"/>
  <c r="K36" i="1" s="1"/>
  <c r="J37" i="1"/>
  <c r="J38" i="1"/>
  <c r="J39" i="1"/>
  <c r="K39" i="1" s="1"/>
  <c r="J40" i="1"/>
  <c r="K40" i="1" s="1"/>
  <c r="J41" i="1"/>
  <c r="J42" i="1"/>
  <c r="J43" i="1"/>
  <c r="K43" i="1" s="1"/>
  <c r="J44" i="1"/>
  <c r="K44" i="1" s="1"/>
  <c r="J45" i="1"/>
  <c r="J46" i="1"/>
  <c r="J47" i="1"/>
  <c r="K47" i="1" s="1"/>
  <c r="J48" i="1"/>
  <c r="K48" i="1" s="1"/>
  <c r="J49" i="1"/>
  <c r="J50" i="1"/>
  <c r="J51" i="1"/>
  <c r="K51" i="1" s="1"/>
  <c r="J52" i="1"/>
  <c r="K52" i="1" s="1"/>
  <c r="J53" i="1"/>
  <c r="J54" i="1"/>
  <c r="J55" i="1"/>
  <c r="K55" i="1" s="1"/>
  <c r="J56" i="1"/>
  <c r="K56" i="1" s="1"/>
  <c r="J57" i="1"/>
  <c r="J58" i="1"/>
  <c r="J59" i="1"/>
  <c r="K59" i="1" s="1"/>
  <c r="J60" i="1"/>
  <c r="K60" i="1" s="1"/>
  <c r="J61" i="1"/>
  <c r="J62" i="1"/>
  <c r="J63" i="1"/>
  <c r="K63" i="1" s="1"/>
  <c r="J64" i="1"/>
  <c r="K64" i="1" s="1"/>
  <c r="J65" i="1"/>
  <c r="J66" i="1"/>
  <c r="J67" i="1"/>
  <c r="K67" i="1" s="1"/>
  <c r="J68" i="1"/>
  <c r="K68" i="1" s="1"/>
  <c r="J69" i="1"/>
  <c r="J70" i="1"/>
  <c r="J71" i="1"/>
  <c r="K71" i="1" s="1"/>
  <c r="J72" i="1"/>
  <c r="K72" i="1" s="1"/>
  <c r="J73" i="1"/>
  <c r="J74" i="1"/>
  <c r="J75" i="1"/>
  <c r="K75" i="1" s="1"/>
  <c r="J76" i="1"/>
  <c r="K76" i="1" s="1"/>
  <c r="J77" i="1"/>
  <c r="J78" i="1"/>
  <c r="J79" i="1"/>
  <c r="K79" i="1" s="1"/>
  <c r="J80" i="1"/>
  <c r="K80" i="1" s="1"/>
  <c r="J81" i="1"/>
  <c r="J82" i="1"/>
  <c r="J83" i="1"/>
  <c r="K83" i="1" s="1"/>
  <c r="J84" i="1"/>
  <c r="K84" i="1" s="1"/>
  <c r="J85" i="1"/>
  <c r="J86" i="1"/>
  <c r="J87" i="1"/>
  <c r="K87" i="1" s="1"/>
  <c r="J88" i="1"/>
  <c r="K88" i="1" s="1"/>
  <c r="J89" i="1"/>
  <c r="J90" i="1"/>
  <c r="J91" i="1"/>
  <c r="K91" i="1" s="1"/>
  <c r="J92" i="1"/>
  <c r="K92" i="1" s="1"/>
  <c r="J93" i="1"/>
  <c r="J94" i="1"/>
  <c r="J95" i="1"/>
  <c r="K95" i="1" s="1"/>
  <c r="J96" i="1"/>
  <c r="K96" i="1" s="1"/>
  <c r="J97" i="1"/>
  <c r="J98" i="1"/>
  <c r="J99" i="1"/>
  <c r="K99" i="1" s="1"/>
  <c r="J100" i="1"/>
  <c r="K100" i="1" s="1"/>
  <c r="J101" i="1"/>
  <c r="J102" i="1"/>
  <c r="J103" i="1"/>
  <c r="K103" i="1" s="1"/>
  <c r="J105" i="1"/>
  <c r="K105" i="1" s="1"/>
  <c r="J106" i="1"/>
  <c r="J107" i="1"/>
  <c r="J108" i="1"/>
  <c r="K108" i="1" s="1"/>
  <c r="J109" i="1"/>
  <c r="K109" i="1" s="1"/>
  <c r="J110" i="1"/>
  <c r="J111" i="1"/>
  <c r="J112" i="1"/>
  <c r="K112" i="1" s="1"/>
  <c r="J113" i="1"/>
  <c r="K113" i="1" s="1"/>
  <c r="J114" i="1"/>
  <c r="J115" i="1"/>
  <c r="J116" i="1"/>
  <c r="K116" i="1" s="1"/>
  <c r="J117" i="1"/>
  <c r="K117" i="1" s="1"/>
  <c r="J118" i="1"/>
  <c r="J6" i="1"/>
  <c r="AA5" i="1"/>
  <c r="AB5" i="1"/>
  <c r="AC5" i="1"/>
  <c r="AD5" i="1"/>
  <c r="AE5" i="1"/>
  <c r="AF5" i="1"/>
  <c r="Z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6" i="1"/>
  <c r="E5" i="1"/>
  <c r="F5" i="1"/>
  <c r="AI5" i="1" l="1"/>
  <c r="AH5" i="1"/>
  <c r="K5" i="1"/>
  <c r="J5" i="1"/>
</calcChain>
</file>

<file path=xl/sharedStrings.xml><?xml version="1.0" encoding="utf-8"?>
<sst xmlns="http://schemas.openxmlformats.org/spreadsheetml/2006/main" count="273" uniqueCount="149">
  <si>
    <t>Период: 13.09.2023 - 20.09.2023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</si>
  <si>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</si>
  <si>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</si>
  <si>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</si>
  <si>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</si>
  <si>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</si>
  <si>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</si>
  <si>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</si>
  <si>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</si>
  <si>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</si>
  <si>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</si>
  <si>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</si>
  <si>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</si>
  <si>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</si>
  <si>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</si>
  <si>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</si>
  <si>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</si>
  <si>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</si>
  <si>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</si>
  <si>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</si>
  <si>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</si>
  <si>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</si>
  <si>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</si>
  <si>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</si>
  <si>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</si>
  <si>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</si>
  <si>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</si>
  <si>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</si>
  <si>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</si>
  <si>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</si>
  <si>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</si>
  <si>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</si>
  <si>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</si>
  <si>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</si>
  <si>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</si>
  <si>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</si>
  <si>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</si>
  <si>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</si>
  <si>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</si>
  <si>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</si>
  <si>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</si>
  <si>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</si>
  <si>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</si>
  <si>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</si>
  <si>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</si>
  <si>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</si>
  <si>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</si>
  <si>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</si>
  <si>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</si>
  <si>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</si>
  <si>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</si>
  <si>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</si>
  <si>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</si>
  <si>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</si>
  <si>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</si>
  <si>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</si>
  <si>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</si>
  <si>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</si>
  <si>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</si>
  <si>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</si>
  <si>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</si>
  <si>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</si>
  <si>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</si>
  <si>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</si>
  <si>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</si>
  <si>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</si>
  <si>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</si>
  <si>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</si>
  <si>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</si>
  <si>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</si>
  <si>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</si>
  <si>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</si>
  <si>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</si>
  <si>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</si>
  <si>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</si>
  <si>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</si>
  <si>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</si>
  <si>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</si>
  <si>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</si>
  <si>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</si>
  <si>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</si>
  <si>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</si>
  <si>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</si>
  <si>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</si>
  <si>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</si>
  <si>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</si>
  <si>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</si>
  <si>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</si>
  <si>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</si>
  <si>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</si>
  <si>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</si>
  <si>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</si>
  <si>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</si>
  <si>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</si>
  <si>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</si>
  <si>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</si>
  <si>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</si>
  <si>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</si>
  <si>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</si>
  <si>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</si>
  <si>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</si>
  <si>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</si>
  <si>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</si>
  <si>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</si>
  <si>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</si>
  <si>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</si>
  <si>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</si>
  <si>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</si>
  <si>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</si>
  <si>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</si>
  <si>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375  Ветчина Балыкбургская ТМ Баварушка.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</si>
  <si>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</si>
  <si>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</si>
  <si>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</si>
  <si>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</si>
  <si>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</si>
  <si>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</si>
  <si>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341 Сосиски Сочинки Сливочные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</si>
  <si>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</si>
  <si>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</si>
  <si>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</si>
  <si>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</si>
  <si>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</si>
  <si>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</si>
  <si>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</si>
  <si>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</si>
  <si>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</si>
  <si>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</si>
  <si>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</si>
  <si>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</si>
  <si>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</si>
  <si>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</si>
  <si>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</si>
  <si>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</si>
  <si>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</si>
  <si>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</si>
  <si>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</si>
  <si>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</si>
  <si>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</si>
  <si>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</si>
  <si>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21,09,</t>
  </si>
  <si>
    <t>21,09а</t>
  </si>
  <si>
    <t>21а</t>
  </si>
  <si>
    <t>22,09,</t>
  </si>
  <si>
    <t>25,09,</t>
  </si>
  <si>
    <t>08,09,</t>
  </si>
  <si>
    <t>15,09,</t>
  </si>
  <si>
    <t>20,09,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</si>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</sst>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20,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08.09.2023 - 15.09.2023</v>
          </cell>
        </row>
        <row r="2">
          <cell r="R2" t="str">
            <v>6д</v>
          </cell>
          <cell r="U2" t="str">
            <v>7,5д</v>
          </cell>
          <cell r="W2" t="str">
            <v>8,5д</v>
          </cell>
          <cell r="AH2" t="str">
            <v>4т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  <cell r="AH3" t="str">
            <v>вес</v>
          </cell>
          <cell r="AI3" t="str">
            <v>сум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15,09,</v>
          </cell>
          <cell r="M4" t="str">
            <v>18,09п</v>
          </cell>
          <cell r="N4" t="str">
            <v>18,09,</v>
          </cell>
          <cell r="O4" t="str">
            <v>19,09,</v>
          </cell>
          <cell r="P4" t="str">
            <v>21а</v>
          </cell>
          <cell r="R4" t="str">
            <v>20,09,</v>
          </cell>
          <cell r="T4" t="str">
            <v>21,09а</v>
          </cell>
          <cell r="U4" t="str">
            <v>21,09,</v>
          </cell>
          <cell r="W4" t="str">
            <v>22,09,</v>
          </cell>
          <cell r="AD4" t="str">
            <v>01,09,</v>
          </cell>
          <cell r="AE4" t="str">
            <v>08,09,</v>
          </cell>
          <cell r="AF4" t="str">
            <v>15,09,</v>
          </cell>
          <cell r="AH4" t="str">
            <v>20,09,</v>
          </cell>
          <cell r="AI4" t="str">
            <v>21а</v>
          </cell>
        </row>
        <row r="5">
          <cell r="E5">
            <v>160761.37799999994</v>
          </cell>
          <cell r="F5">
            <v>41553.676999999981</v>
          </cell>
          <cell r="J5">
            <v>174972.81200000009</v>
          </cell>
          <cell r="K5">
            <v>-14211.434000000003</v>
          </cell>
          <cell r="L5">
            <v>27930</v>
          </cell>
          <cell r="M5">
            <v>13500</v>
          </cell>
          <cell r="N5">
            <v>31420</v>
          </cell>
          <cell r="O5">
            <v>29940</v>
          </cell>
          <cell r="P5">
            <v>14234.800000000003</v>
          </cell>
          <cell r="Q5">
            <v>0</v>
          </cell>
          <cell r="R5">
            <v>5730</v>
          </cell>
          <cell r="S5">
            <v>0</v>
          </cell>
          <cell r="T5">
            <v>7400</v>
          </cell>
          <cell r="U5">
            <v>28470</v>
          </cell>
          <cell r="V5">
            <v>24497.568599999999</v>
          </cell>
          <cell r="W5">
            <v>27660</v>
          </cell>
          <cell r="Z5">
            <v>0</v>
          </cell>
          <cell r="AA5">
            <v>0</v>
          </cell>
          <cell r="AB5">
            <v>23585.534999999993</v>
          </cell>
          <cell r="AC5">
            <v>14688</v>
          </cell>
          <cell r="AD5">
            <v>23213.992999999999</v>
          </cell>
          <cell r="AE5">
            <v>23806.396599999996</v>
          </cell>
          <cell r="AF5">
            <v>24603.114000000001</v>
          </cell>
          <cell r="AH5">
            <v>3482.5</v>
          </cell>
          <cell r="AI5">
            <v>21634.799999999992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127.422</v>
          </cell>
          <cell r="D6">
            <v>131.977</v>
          </cell>
          <cell r="E6">
            <v>97.186999999999998</v>
          </cell>
          <cell r="F6">
            <v>116.593</v>
          </cell>
          <cell r="G6">
            <v>0</v>
          </cell>
          <cell r="H6">
            <v>0</v>
          </cell>
          <cell r="I6" t="e">
            <v>#N/A</v>
          </cell>
          <cell r="J6">
            <v>103.81100000000001</v>
          </cell>
          <cell r="K6">
            <v>-6.6240000000000094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15.115799999999998</v>
          </cell>
          <cell r="X6">
            <v>7.7133198375210057</v>
          </cell>
          <cell r="Y6">
            <v>7.7133198375210057</v>
          </cell>
          <cell r="AB6">
            <v>21.608000000000001</v>
          </cell>
          <cell r="AC6">
            <v>0</v>
          </cell>
          <cell r="AD6">
            <v>14.8714</v>
          </cell>
          <cell r="AE6">
            <v>18.368400000000001</v>
          </cell>
          <cell r="AF6">
            <v>12.076000000000001</v>
          </cell>
          <cell r="AG6" t="str">
            <v>вывод</v>
          </cell>
          <cell r="AH6">
            <v>0</v>
          </cell>
          <cell r="AI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22.789000000000001</v>
          </cell>
          <cell r="D7">
            <v>120.71599999999999</v>
          </cell>
          <cell r="E7">
            <v>109.92400000000001</v>
          </cell>
          <cell r="F7">
            <v>32.225000000000001</v>
          </cell>
          <cell r="G7" t="str">
            <v>н</v>
          </cell>
          <cell r="H7">
            <v>1</v>
          </cell>
          <cell r="I7" t="e">
            <v>#N/A</v>
          </cell>
          <cell r="J7">
            <v>134.88200000000001</v>
          </cell>
          <cell r="K7">
            <v>-24.957999999999998</v>
          </cell>
          <cell r="L7">
            <v>20</v>
          </cell>
          <cell r="M7">
            <v>0</v>
          </cell>
          <cell r="N7">
            <v>0</v>
          </cell>
          <cell r="O7">
            <v>40</v>
          </cell>
          <cell r="P7">
            <v>24</v>
          </cell>
          <cell r="U7">
            <v>30</v>
          </cell>
          <cell r="V7">
            <v>15.438800000000004</v>
          </cell>
          <cell r="W7">
            <v>20</v>
          </cell>
          <cell r="X7">
            <v>9.2121797030857291</v>
          </cell>
          <cell r="Y7">
            <v>2.0872736223022512</v>
          </cell>
          <cell r="AB7">
            <v>32.729999999999997</v>
          </cell>
          <cell r="AC7">
            <v>0</v>
          </cell>
          <cell r="AD7">
            <v>12.1418</v>
          </cell>
          <cell r="AE7">
            <v>13.728999999999999</v>
          </cell>
          <cell r="AF7">
            <v>20.283000000000001</v>
          </cell>
          <cell r="AG7">
            <v>0</v>
          </cell>
          <cell r="AH7">
            <v>0</v>
          </cell>
          <cell r="AI7">
            <v>24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485.87299999999999</v>
          </cell>
          <cell r="D8">
            <v>1242.7750000000001</v>
          </cell>
          <cell r="E8">
            <v>1065.9970000000001</v>
          </cell>
          <cell r="F8">
            <v>550.31600000000003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1022.908</v>
          </cell>
          <cell r="K8">
            <v>43.089000000000055</v>
          </cell>
          <cell r="L8">
            <v>200</v>
          </cell>
          <cell r="M8">
            <v>0</v>
          </cell>
          <cell r="N8">
            <v>250</v>
          </cell>
          <cell r="O8">
            <v>200</v>
          </cell>
          <cell r="P8">
            <v>19.2</v>
          </cell>
          <cell r="U8">
            <v>330</v>
          </cell>
          <cell r="V8">
            <v>204.55940000000001</v>
          </cell>
          <cell r="W8">
            <v>220</v>
          </cell>
          <cell r="X8">
            <v>8.5565170801244044</v>
          </cell>
          <cell r="Y8">
            <v>2.6902503624863976</v>
          </cell>
          <cell r="AB8">
            <v>43.2</v>
          </cell>
          <cell r="AC8">
            <v>0</v>
          </cell>
          <cell r="AD8">
            <v>127.417</v>
          </cell>
          <cell r="AE8">
            <v>184.43699999999998</v>
          </cell>
          <cell r="AF8">
            <v>290.41800000000001</v>
          </cell>
          <cell r="AG8" t="str">
            <v>аксент</v>
          </cell>
          <cell r="AH8">
            <v>0</v>
          </cell>
          <cell r="AI8">
            <v>19.2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15.909000000000001</v>
          </cell>
          <cell r="E9">
            <v>4.2649999999999997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4.3</v>
          </cell>
          <cell r="K9">
            <v>-3.5000000000000142E-2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0.85299999999999998</v>
          </cell>
          <cell r="X9">
            <v>13.650644783118405</v>
          </cell>
          <cell r="Y9">
            <v>13.650644783118405</v>
          </cell>
          <cell r="AB9">
            <v>0</v>
          </cell>
          <cell r="AC9">
            <v>0</v>
          </cell>
          <cell r="AD9">
            <v>0</v>
          </cell>
          <cell r="AE9">
            <v>0.1434</v>
          </cell>
          <cell r="AF9">
            <v>0</v>
          </cell>
          <cell r="AG9" t="str">
            <v>увел</v>
          </cell>
          <cell r="AH9">
            <v>0</v>
          </cell>
          <cell r="AI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27.363</v>
          </cell>
          <cell r="D10">
            <v>1143.95</v>
          </cell>
          <cell r="E10">
            <v>687.35500000000002</v>
          </cell>
          <cell r="F10">
            <v>189.62299999999999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803.67399999999998</v>
          </cell>
          <cell r="K10">
            <v>-116.31899999999996</v>
          </cell>
          <cell r="L10">
            <v>150</v>
          </cell>
          <cell r="M10">
            <v>0</v>
          </cell>
          <cell r="N10">
            <v>330</v>
          </cell>
          <cell r="O10">
            <v>0</v>
          </cell>
          <cell r="P10">
            <v>138</v>
          </cell>
          <cell r="U10">
            <v>50</v>
          </cell>
          <cell r="V10">
            <v>95.206400000000002</v>
          </cell>
          <cell r="W10">
            <v>100</v>
          </cell>
          <cell r="X10">
            <v>8.6089065440978754</v>
          </cell>
          <cell r="Y10">
            <v>1.991704339204087</v>
          </cell>
          <cell r="AB10">
            <v>211.32300000000001</v>
          </cell>
          <cell r="AC10">
            <v>0</v>
          </cell>
          <cell r="AD10">
            <v>95.191400000000002</v>
          </cell>
          <cell r="AE10">
            <v>101.97799999999999</v>
          </cell>
          <cell r="AF10">
            <v>62.182000000000002</v>
          </cell>
          <cell r="AG10" t="e">
            <v>#N/A</v>
          </cell>
          <cell r="AH10">
            <v>0</v>
          </cell>
          <cell r="AI10">
            <v>138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46.524000000000001</v>
          </cell>
          <cell r="D11">
            <v>5001.4750000000004</v>
          </cell>
          <cell r="E11">
            <v>2688.9470000000001</v>
          </cell>
          <cell r="F11">
            <v>599.97500000000002</v>
          </cell>
          <cell r="G11" t="str">
            <v>н</v>
          </cell>
          <cell r="H11">
            <v>1</v>
          </cell>
          <cell r="I11" t="e">
            <v>#N/A</v>
          </cell>
          <cell r="J11">
            <v>2549.0740000000001</v>
          </cell>
          <cell r="K11">
            <v>139.87300000000005</v>
          </cell>
          <cell r="L11">
            <v>600</v>
          </cell>
          <cell r="M11">
            <v>0</v>
          </cell>
          <cell r="N11">
            <v>1000</v>
          </cell>
          <cell r="O11">
            <v>500</v>
          </cell>
          <cell r="P11">
            <v>126</v>
          </cell>
          <cell r="U11">
            <v>700</v>
          </cell>
          <cell r="V11">
            <v>470.09019999999998</v>
          </cell>
          <cell r="W11">
            <v>550</v>
          </cell>
          <cell r="X11">
            <v>8.4025895455808275</v>
          </cell>
          <cell r="Y11">
            <v>1.27629761267093</v>
          </cell>
          <cell r="AB11">
            <v>338.49599999999998</v>
          </cell>
          <cell r="AC11">
            <v>0</v>
          </cell>
          <cell r="AD11">
            <v>427.75280000000004</v>
          </cell>
          <cell r="AE11">
            <v>471.108</v>
          </cell>
          <cell r="AF11">
            <v>513.43299999999999</v>
          </cell>
          <cell r="AG11" t="str">
            <v>продсент</v>
          </cell>
          <cell r="AH11">
            <v>0</v>
          </cell>
          <cell r="AI11">
            <v>126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73.09</v>
          </cell>
          <cell r="D12">
            <v>480.49900000000002</v>
          </cell>
          <cell r="E12">
            <v>326.23599999999999</v>
          </cell>
          <cell r="F12">
            <v>95.075999999999993</v>
          </cell>
          <cell r="G12">
            <v>0</v>
          </cell>
          <cell r="H12">
            <v>1</v>
          </cell>
          <cell r="I12" t="e">
            <v>#N/A</v>
          </cell>
          <cell r="J12">
            <v>353.62299999999999</v>
          </cell>
          <cell r="K12">
            <v>-27.387</v>
          </cell>
          <cell r="L12">
            <v>70</v>
          </cell>
          <cell r="M12">
            <v>0</v>
          </cell>
          <cell r="N12">
            <v>70</v>
          </cell>
          <cell r="O12">
            <v>100</v>
          </cell>
          <cell r="P12">
            <v>48</v>
          </cell>
          <cell r="V12">
            <v>45.002599999999994</v>
          </cell>
          <cell r="W12">
            <v>50</v>
          </cell>
          <cell r="X12">
            <v>8.5567500544413004</v>
          </cell>
          <cell r="Y12">
            <v>2.1126779341638042</v>
          </cell>
          <cell r="AB12">
            <v>101.223</v>
          </cell>
          <cell r="AC12">
            <v>0</v>
          </cell>
          <cell r="AD12">
            <v>45.725000000000001</v>
          </cell>
          <cell r="AE12">
            <v>46.654399999999995</v>
          </cell>
          <cell r="AF12">
            <v>29.050999999999998</v>
          </cell>
          <cell r="AG12" t="e">
            <v>#N/A</v>
          </cell>
          <cell r="AH12">
            <v>0</v>
          </cell>
          <cell r="AI12">
            <v>48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14</v>
          </cell>
          <cell r="D13">
            <v>1218</v>
          </cell>
          <cell r="E13">
            <v>858</v>
          </cell>
          <cell r="F13">
            <v>239</v>
          </cell>
          <cell r="G13">
            <v>0</v>
          </cell>
          <cell r="H13">
            <v>0.45</v>
          </cell>
          <cell r="I13" t="e">
            <v>#N/A</v>
          </cell>
          <cell r="J13">
            <v>904</v>
          </cell>
          <cell r="K13">
            <v>-46</v>
          </cell>
          <cell r="L13">
            <v>200</v>
          </cell>
          <cell r="M13">
            <v>0</v>
          </cell>
          <cell r="N13">
            <v>250</v>
          </cell>
          <cell r="O13">
            <v>300</v>
          </cell>
          <cell r="P13">
            <v>64</v>
          </cell>
          <cell r="U13">
            <v>200</v>
          </cell>
          <cell r="V13">
            <v>157.19999999999999</v>
          </cell>
          <cell r="W13">
            <v>150</v>
          </cell>
          <cell r="X13">
            <v>8.5178117048346067</v>
          </cell>
          <cell r="Y13">
            <v>1.5203562340966923</v>
          </cell>
          <cell r="AB13">
            <v>72</v>
          </cell>
          <cell r="AC13">
            <v>0</v>
          </cell>
          <cell r="AD13">
            <v>157.6</v>
          </cell>
          <cell r="AE13">
            <v>150.80000000000001</v>
          </cell>
          <cell r="AF13">
            <v>151</v>
          </cell>
          <cell r="AG13" t="str">
            <v>оконч</v>
          </cell>
          <cell r="AH13">
            <v>0</v>
          </cell>
          <cell r="AI13">
            <v>64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77</v>
          </cell>
          <cell r="D14">
            <v>329</v>
          </cell>
          <cell r="E14">
            <v>300</v>
          </cell>
          <cell r="F14">
            <v>17</v>
          </cell>
          <cell r="G14">
            <v>0</v>
          </cell>
          <cell r="H14">
            <v>0.5</v>
          </cell>
          <cell r="I14" t="e">
            <v>#N/A</v>
          </cell>
          <cell r="J14">
            <v>390</v>
          </cell>
          <cell r="K14">
            <v>-90</v>
          </cell>
          <cell r="L14">
            <v>30</v>
          </cell>
          <cell r="M14">
            <v>0</v>
          </cell>
          <cell r="N14">
            <v>180</v>
          </cell>
          <cell r="O14">
            <v>90</v>
          </cell>
          <cell r="P14">
            <v>72</v>
          </cell>
          <cell r="V14">
            <v>40.799999999999997</v>
          </cell>
          <cell r="W14">
            <v>30</v>
          </cell>
          <cell r="X14">
            <v>8.5049019607843146</v>
          </cell>
          <cell r="Y14">
            <v>0.41666666666666669</v>
          </cell>
          <cell r="AB14">
            <v>96</v>
          </cell>
          <cell r="AC14">
            <v>0</v>
          </cell>
          <cell r="AD14">
            <v>40.200000000000003</v>
          </cell>
          <cell r="AE14">
            <v>30.8</v>
          </cell>
          <cell r="AF14">
            <v>17</v>
          </cell>
          <cell r="AG14">
            <v>0</v>
          </cell>
          <cell r="AH14">
            <v>0</v>
          </cell>
          <cell r="AI14">
            <v>72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389</v>
          </cell>
          <cell r="D15">
            <v>2214</v>
          </cell>
          <cell r="E15">
            <v>1433</v>
          </cell>
          <cell r="F15">
            <v>461</v>
          </cell>
          <cell r="G15" t="str">
            <v>н</v>
          </cell>
          <cell r="H15">
            <v>0.4</v>
          </cell>
          <cell r="I15" t="e">
            <v>#N/A</v>
          </cell>
          <cell r="J15">
            <v>1692</v>
          </cell>
          <cell r="K15">
            <v>-259</v>
          </cell>
          <cell r="L15">
            <v>250</v>
          </cell>
          <cell r="M15">
            <v>0</v>
          </cell>
          <cell r="N15">
            <v>250</v>
          </cell>
          <cell r="O15">
            <v>450</v>
          </cell>
          <cell r="P15">
            <v>256</v>
          </cell>
          <cell r="U15">
            <v>350</v>
          </cell>
          <cell r="V15">
            <v>236.6</v>
          </cell>
          <cell r="W15">
            <v>250</v>
          </cell>
          <cell r="X15">
            <v>8.4995773457311916</v>
          </cell>
          <cell r="Y15">
            <v>1.9484361792054101</v>
          </cell>
          <cell r="AB15">
            <v>250</v>
          </cell>
          <cell r="AC15">
            <v>0</v>
          </cell>
          <cell r="AD15">
            <v>267.8</v>
          </cell>
          <cell r="AE15">
            <v>200.2</v>
          </cell>
          <cell r="AF15">
            <v>230</v>
          </cell>
          <cell r="AG15">
            <v>0</v>
          </cell>
          <cell r="AH15">
            <v>0</v>
          </cell>
          <cell r="AI15">
            <v>256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757</v>
          </cell>
          <cell r="D16">
            <v>7049</v>
          </cell>
          <cell r="E16">
            <v>5862</v>
          </cell>
          <cell r="F16">
            <v>1614</v>
          </cell>
          <cell r="G16">
            <v>0</v>
          </cell>
          <cell r="H16">
            <v>0.45</v>
          </cell>
          <cell r="I16" t="e">
            <v>#N/A</v>
          </cell>
          <cell r="J16">
            <v>5923</v>
          </cell>
          <cell r="K16">
            <v>-61</v>
          </cell>
          <cell r="L16">
            <v>900</v>
          </cell>
          <cell r="M16">
            <v>0</v>
          </cell>
          <cell r="N16">
            <v>0</v>
          </cell>
          <cell r="O16">
            <v>1300</v>
          </cell>
          <cell r="P16">
            <v>128</v>
          </cell>
          <cell r="U16">
            <v>300</v>
          </cell>
          <cell r="V16">
            <v>537.6</v>
          </cell>
          <cell r="W16">
            <v>500</v>
          </cell>
          <cell r="X16">
            <v>8.5825892857142847</v>
          </cell>
          <cell r="Y16">
            <v>3.0022321428571428</v>
          </cell>
          <cell r="AB16">
            <v>174</v>
          </cell>
          <cell r="AC16">
            <v>3000</v>
          </cell>
          <cell r="AD16">
            <v>736.4</v>
          </cell>
          <cell r="AE16">
            <v>685.2</v>
          </cell>
          <cell r="AF16">
            <v>466</v>
          </cell>
          <cell r="AG16" t="str">
            <v>оконч</v>
          </cell>
          <cell r="AH16">
            <v>0</v>
          </cell>
          <cell r="AI16">
            <v>128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415</v>
          </cell>
          <cell r="D17">
            <v>12031</v>
          </cell>
          <cell r="E17">
            <v>6460</v>
          </cell>
          <cell r="F17">
            <v>1643</v>
          </cell>
          <cell r="G17">
            <v>0</v>
          </cell>
          <cell r="H17">
            <v>0.45</v>
          </cell>
          <cell r="I17" t="e">
            <v>#N/A</v>
          </cell>
          <cell r="J17">
            <v>6846</v>
          </cell>
          <cell r="K17">
            <v>-386</v>
          </cell>
          <cell r="L17">
            <v>1300</v>
          </cell>
          <cell r="M17">
            <v>0</v>
          </cell>
          <cell r="N17">
            <v>1500</v>
          </cell>
          <cell r="O17">
            <v>1800</v>
          </cell>
          <cell r="P17">
            <v>128</v>
          </cell>
          <cell r="U17">
            <v>1500</v>
          </cell>
          <cell r="V17">
            <v>1037.5999999999999</v>
          </cell>
          <cell r="W17">
            <v>1100</v>
          </cell>
          <cell r="X17">
            <v>8.522552043176562</v>
          </cell>
          <cell r="Y17">
            <v>1.5834618350038552</v>
          </cell>
          <cell r="AB17">
            <v>174</v>
          </cell>
          <cell r="AC17">
            <v>1098</v>
          </cell>
          <cell r="AD17">
            <v>678.8</v>
          </cell>
          <cell r="AE17">
            <v>1044.8</v>
          </cell>
          <cell r="AF17">
            <v>1340</v>
          </cell>
          <cell r="AG17" t="str">
            <v>аксент</v>
          </cell>
          <cell r="AH17">
            <v>0</v>
          </cell>
          <cell r="AI17">
            <v>128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28</v>
          </cell>
          <cell r="D18">
            <v>475</v>
          </cell>
          <cell r="E18">
            <v>333</v>
          </cell>
          <cell r="F18">
            <v>80</v>
          </cell>
          <cell r="G18">
            <v>0</v>
          </cell>
          <cell r="H18">
            <v>0.5</v>
          </cell>
          <cell r="I18" t="e">
            <v>#N/A</v>
          </cell>
          <cell r="J18">
            <v>392</v>
          </cell>
          <cell r="K18">
            <v>-59</v>
          </cell>
          <cell r="L18">
            <v>50</v>
          </cell>
          <cell r="M18">
            <v>0</v>
          </cell>
          <cell r="N18">
            <v>70</v>
          </cell>
          <cell r="O18">
            <v>170</v>
          </cell>
          <cell r="P18">
            <v>46.4</v>
          </cell>
          <cell r="U18">
            <v>50</v>
          </cell>
          <cell r="V18">
            <v>55.8</v>
          </cell>
          <cell r="W18">
            <v>60</v>
          </cell>
          <cell r="X18">
            <v>8.6021505376344098</v>
          </cell>
          <cell r="Y18">
            <v>1.4336917562724014</v>
          </cell>
          <cell r="AB18">
            <v>54</v>
          </cell>
          <cell r="AC18">
            <v>0</v>
          </cell>
          <cell r="AD18">
            <v>46.2</v>
          </cell>
          <cell r="AE18">
            <v>50.6</v>
          </cell>
          <cell r="AF18">
            <v>45</v>
          </cell>
          <cell r="AG18" t="e">
            <v>#N/A</v>
          </cell>
          <cell r="AH18">
            <v>0</v>
          </cell>
          <cell r="AI18">
            <v>46.4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37</v>
          </cell>
          <cell r="D19">
            <v>135</v>
          </cell>
          <cell r="E19">
            <v>118</v>
          </cell>
          <cell r="F19">
            <v>50</v>
          </cell>
          <cell r="G19">
            <v>0</v>
          </cell>
          <cell r="H19">
            <v>0.4</v>
          </cell>
          <cell r="I19" t="e">
            <v>#N/A</v>
          </cell>
          <cell r="J19">
            <v>161</v>
          </cell>
          <cell r="K19">
            <v>-43</v>
          </cell>
          <cell r="L19">
            <v>20</v>
          </cell>
          <cell r="M19">
            <v>0</v>
          </cell>
          <cell r="N19">
            <v>40</v>
          </cell>
          <cell r="O19">
            <v>50</v>
          </cell>
          <cell r="P19">
            <v>8</v>
          </cell>
          <cell r="U19">
            <v>30</v>
          </cell>
          <cell r="V19">
            <v>21.6</v>
          </cell>
          <cell r="X19">
            <v>8.7962962962962958</v>
          </cell>
          <cell r="Y19">
            <v>2.3148148148148149</v>
          </cell>
          <cell r="AB19">
            <v>10</v>
          </cell>
          <cell r="AC19">
            <v>0</v>
          </cell>
          <cell r="AD19">
            <v>21</v>
          </cell>
          <cell r="AE19">
            <v>20</v>
          </cell>
          <cell r="AF19">
            <v>18</v>
          </cell>
          <cell r="AG19">
            <v>0</v>
          </cell>
          <cell r="AH19">
            <v>0</v>
          </cell>
          <cell r="AI19">
            <v>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92</v>
          </cell>
          <cell r="D20">
            <v>273</v>
          </cell>
          <cell r="E20">
            <v>197</v>
          </cell>
          <cell r="F20">
            <v>88</v>
          </cell>
          <cell r="G20">
            <v>0</v>
          </cell>
          <cell r="H20">
            <v>0.17</v>
          </cell>
          <cell r="I20">
            <v>0</v>
          </cell>
          <cell r="J20">
            <v>232</v>
          </cell>
          <cell r="K20">
            <v>-35</v>
          </cell>
          <cell r="L20">
            <v>0</v>
          </cell>
          <cell r="M20">
            <v>0</v>
          </cell>
          <cell r="N20">
            <v>100</v>
          </cell>
          <cell r="O20">
            <v>100</v>
          </cell>
          <cell r="P20">
            <v>0</v>
          </cell>
          <cell r="V20">
            <v>36.4</v>
          </cell>
          <cell r="W20">
            <v>100</v>
          </cell>
          <cell r="X20">
            <v>10.659340659340661</v>
          </cell>
          <cell r="Y20">
            <v>2.4175824175824179</v>
          </cell>
          <cell r="AB20">
            <v>15</v>
          </cell>
          <cell r="AC20">
            <v>0</v>
          </cell>
          <cell r="AD20">
            <v>28.6</v>
          </cell>
          <cell r="AE20">
            <v>27.8</v>
          </cell>
          <cell r="AF20">
            <v>18</v>
          </cell>
          <cell r="AG20" t="e">
            <v>#N/A</v>
          </cell>
          <cell r="AH20">
            <v>0</v>
          </cell>
          <cell r="AI20">
            <v>0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99</v>
          </cell>
          <cell r="D21">
            <v>549</v>
          </cell>
          <cell r="E21">
            <v>281</v>
          </cell>
          <cell r="F21">
            <v>352</v>
          </cell>
          <cell r="G21">
            <v>0</v>
          </cell>
          <cell r="H21">
            <v>0.45</v>
          </cell>
          <cell r="I21" t="e">
            <v>#N/A</v>
          </cell>
          <cell r="J21">
            <v>287</v>
          </cell>
          <cell r="K21">
            <v>-6</v>
          </cell>
          <cell r="L21">
            <v>100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V21">
            <v>56.2</v>
          </cell>
          <cell r="W21">
            <v>50</v>
          </cell>
          <cell r="X21">
            <v>8.932384341637011</v>
          </cell>
          <cell r="Y21">
            <v>6.2633451957295367</v>
          </cell>
          <cell r="AB21">
            <v>0</v>
          </cell>
          <cell r="AC21">
            <v>0</v>
          </cell>
          <cell r="AD21">
            <v>40</v>
          </cell>
          <cell r="AE21">
            <v>87.6</v>
          </cell>
          <cell r="AF21">
            <v>45</v>
          </cell>
          <cell r="AG21" t="str">
            <v>продсент</v>
          </cell>
          <cell r="AH21">
            <v>0</v>
          </cell>
          <cell r="AI21">
            <v>0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95</v>
          </cell>
          <cell r="D22">
            <v>1496</v>
          </cell>
          <cell r="E22">
            <v>622</v>
          </cell>
          <cell r="F22">
            <v>435</v>
          </cell>
          <cell r="G22">
            <v>0</v>
          </cell>
          <cell r="H22">
            <v>0.5</v>
          </cell>
          <cell r="I22" t="e">
            <v>#N/A</v>
          </cell>
          <cell r="J22">
            <v>388</v>
          </cell>
          <cell r="K22">
            <v>234</v>
          </cell>
          <cell r="L22">
            <v>100</v>
          </cell>
          <cell r="M22">
            <v>0</v>
          </cell>
          <cell r="N22">
            <v>100</v>
          </cell>
          <cell r="O22">
            <v>250</v>
          </cell>
          <cell r="P22">
            <v>48</v>
          </cell>
          <cell r="U22">
            <v>100</v>
          </cell>
          <cell r="V22">
            <v>120.4</v>
          </cell>
          <cell r="W22">
            <v>100</v>
          </cell>
          <cell r="X22">
            <v>9.0116279069767433</v>
          </cell>
          <cell r="Y22">
            <v>3.6129568106312289</v>
          </cell>
          <cell r="AB22">
            <v>20</v>
          </cell>
          <cell r="AC22">
            <v>0</v>
          </cell>
          <cell r="AD22">
            <v>69.2</v>
          </cell>
          <cell r="AE22">
            <v>114.6</v>
          </cell>
          <cell r="AF22">
            <v>44</v>
          </cell>
          <cell r="AG22" t="e">
            <v>#N/A</v>
          </cell>
          <cell r="AH22">
            <v>0</v>
          </cell>
          <cell r="AI22">
            <v>48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15</v>
          </cell>
          <cell r="D23">
            <v>226</v>
          </cell>
          <cell r="E23">
            <v>159</v>
          </cell>
          <cell r="F23">
            <v>45</v>
          </cell>
          <cell r="G23">
            <v>0</v>
          </cell>
          <cell r="H23">
            <v>0.3</v>
          </cell>
          <cell r="I23" t="e">
            <v>#N/A</v>
          </cell>
          <cell r="J23">
            <v>461</v>
          </cell>
          <cell r="K23">
            <v>-302</v>
          </cell>
          <cell r="L23">
            <v>50</v>
          </cell>
          <cell r="M23">
            <v>0</v>
          </cell>
          <cell r="N23">
            <v>0</v>
          </cell>
          <cell r="O23">
            <v>20</v>
          </cell>
          <cell r="P23">
            <v>34.4</v>
          </cell>
          <cell r="R23">
            <v>50</v>
          </cell>
          <cell r="U23">
            <v>50</v>
          </cell>
          <cell r="V23">
            <v>25.8</v>
          </cell>
          <cell r="W23">
            <v>50</v>
          </cell>
          <cell r="X23">
            <v>10.271317829457365</v>
          </cell>
          <cell r="Y23">
            <v>1.7441860465116279</v>
          </cell>
          <cell r="AB23">
            <v>30</v>
          </cell>
          <cell r="AC23">
            <v>0</v>
          </cell>
          <cell r="AD23">
            <v>50.8</v>
          </cell>
          <cell r="AE23">
            <v>48.8</v>
          </cell>
          <cell r="AF23">
            <v>47</v>
          </cell>
          <cell r="AG23">
            <v>0</v>
          </cell>
          <cell r="AH23">
            <v>15</v>
          </cell>
          <cell r="AI23">
            <v>34.4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B24" t="str">
            <v>шт</v>
          </cell>
          <cell r="C24">
            <v>34</v>
          </cell>
          <cell r="D24">
            <v>1</v>
          </cell>
          <cell r="E24">
            <v>4</v>
          </cell>
          <cell r="F24">
            <v>31</v>
          </cell>
          <cell r="G24">
            <v>0</v>
          </cell>
          <cell r="H24">
            <v>0</v>
          </cell>
          <cell r="I24" t="e">
            <v>#N/A</v>
          </cell>
          <cell r="J24">
            <v>264</v>
          </cell>
          <cell r="K24">
            <v>-260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52</v>
          </cell>
          <cell r="V24">
            <v>0.8</v>
          </cell>
          <cell r="X24">
            <v>38.75</v>
          </cell>
          <cell r="Y24">
            <v>38.75</v>
          </cell>
          <cell r="AB24">
            <v>0</v>
          </cell>
          <cell r="AC24">
            <v>0</v>
          </cell>
          <cell r="AD24">
            <v>44</v>
          </cell>
          <cell r="AE24">
            <v>38.4</v>
          </cell>
          <cell r="AF24">
            <v>0</v>
          </cell>
          <cell r="AG24" t="str">
            <v>выв зав</v>
          </cell>
          <cell r="AH24">
            <v>0</v>
          </cell>
          <cell r="AI24">
            <v>52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35</v>
          </cell>
          <cell r="D25">
            <v>123</v>
          </cell>
          <cell r="E25">
            <v>106</v>
          </cell>
          <cell r="F25">
            <v>51</v>
          </cell>
          <cell r="G25">
            <v>0</v>
          </cell>
          <cell r="H25">
            <v>0.5</v>
          </cell>
          <cell r="I25" t="e">
            <v>#N/A</v>
          </cell>
          <cell r="J25">
            <v>162</v>
          </cell>
          <cell r="K25">
            <v>-56</v>
          </cell>
          <cell r="L25">
            <v>0</v>
          </cell>
          <cell r="M25">
            <v>0</v>
          </cell>
          <cell r="N25">
            <v>20</v>
          </cell>
          <cell r="O25">
            <v>50</v>
          </cell>
          <cell r="P25">
            <v>8</v>
          </cell>
          <cell r="U25">
            <v>30</v>
          </cell>
          <cell r="V25">
            <v>17.2</v>
          </cell>
          <cell r="X25">
            <v>8.779069767441861</v>
          </cell>
          <cell r="Y25">
            <v>2.9651162790697674</v>
          </cell>
          <cell r="AB25">
            <v>20</v>
          </cell>
          <cell r="AC25">
            <v>0</v>
          </cell>
          <cell r="AD25">
            <v>15.8</v>
          </cell>
          <cell r="AE25">
            <v>14.4</v>
          </cell>
          <cell r="AF25">
            <v>15</v>
          </cell>
          <cell r="AG25">
            <v>0</v>
          </cell>
          <cell r="AH25">
            <v>0</v>
          </cell>
          <cell r="AI25">
            <v>8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3</v>
          </cell>
          <cell r="D26">
            <v>91</v>
          </cell>
          <cell r="E26">
            <v>52</v>
          </cell>
          <cell r="F26">
            <v>27</v>
          </cell>
          <cell r="G26">
            <v>0</v>
          </cell>
          <cell r="H26">
            <v>0.35</v>
          </cell>
          <cell r="I26" t="e">
            <v>#N/A</v>
          </cell>
          <cell r="J26">
            <v>122</v>
          </cell>
          <cell r="K26">
            <v>-70</v>
          </cell>
          <cell r="L26">
            <v>20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30</v>
          </cell>
          <cell r="V26">
            <v>10.4</v>
          </cell>
          <cell r="W26">
            <v>20</v>
          </cell>
          <cell r="X26">
            <v>9.3269230769230766</v>
          </cell>
          <cell r="Y26">
            <v>2.5961538461538463</v>
          </cell>
          <cell r="AB26">
            <v>0</v>
          </cell>
          <cell r="AC26">
            <v>0</v>
          </cell>
          <cell r="AD26">
            <v>9.6</v>
          </cell>
          <cell r="AE26">
            <v>12</v>
          </cell>
          <cell r="AF26">
            <v>13</v>
          </cell>
          <cell r="AG26" t="e">
            <v>#N/A</v>
          </cell>
          <cell r="AH26">
            <v>10.5</v>
          </cell>
          <cell r="AI26">
            <v>0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21</v>
          </cell>
          <cell r="D27">
            <v>3108</v>
          </cell>
          <cell r="E27">
            <v>1519</v>
          </cell>
          <cell r="F27">
            <v>437</v>
          </cell>
          <cell r="G27">
            <v>0</v>
          </cell>
          <cell r="H27">
            <v>0.17</v>
          </cell>
          <cell r="I27" t="e">
            <v>#N/A</v>
          </cell>
          <cell r="J27">
            <v>1540</v>
          </cell>
          <cell r="K27">
            <v>-21</v>
          </cell>
          <cell r="L27">
            <v>300</v>
          </cell>
          <cell r="M27">
            <v>0</v>
          </cell>
          <cell r="N27">
            <v>500</v>
          </cell>
          <cell r="O27">
            <v>600</v>
          </cell>
          <cell r="P27">
            <v>232</v>
          </cell>
          <cell r="U27">
            <v>300</v>
          </cell>
          <cell r="V27">
            <v>255.8</v>
          </cell>
          <cell r="W27">
            <v>500</v>
          </cell>
          <cell r="X27">
            <v>10.308835027365129</v>
          </cell>
          <cell r="Y27">
            <v>1.7083659108678655</v>
          </cell>
          <cell r="AB27">
            <v>240</v>
          </cell>
          <cell r="AC27">
            <v>0</v>
          </cell>
          <cell r="AD27">
            <v>281.60000000000002</v>
          </cell>
          <cell r="AE27">
            <v>250.2</v>
          </cell>
          <cell r="AF27">
            <v>169</v>
          </cell>
          <cell r="AG27">
            <v>0</v>
          </cell>
          <cell r="AH27">
            <v>0</v>
          </cell>
          <cell r="AI27">
            <v>232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B28" t="str">
            <v>шт</v>
          </cell>
          <cell r="C28">
            <v>-1</v>
          </cell>
          <cell r="D28">
            <v>2371</v>
          </cell>
          <cell r="E28">
            <v>1676</v>
          </cell>
          <cell r="F28">
            <v>437</v>
          </cell>
          <cell r="G28" t="str">
            <v>н</v>
          </cell>
          <cell r="H28">
            <v>0.28000000000000003</v>
          </cell>
          <cell r="I28" t="e">
            <v>#N/A</v>
          </cell>
          <cell r="J28">
            <v>4114</v>
          </cell>
          <cell r="K28">
            <v>-2438</v>
          </cell>
          <cell r="L28">
            <v>600</v>
          </cell>
          <cell r="M28">
            <v>0</v>
          </cell>
          <cell r="N28">
            <v>1200</v>
          </cell>
          <cell r="O28">
            <v>1500</v>
          </cell>
          <cell r="P28">
            <v>500</v>
          </cell>
          <cell r="R28">
            <v>400</v>
          </cell>
          <cell r="U28">
            <v>1000</v>
          </cell>
          <cell r="V28">
            <v>250</v>
          </cell>
          <cell r="W28">
            <v>800</v>
          </cell>
          <cell r="X28">
            <v>23.748000000000001</v>
          </cell>
          <cell r="Y28">
            <v>1.748</v>
          </cell>
          <cell r="AB28">
            <v>426</v>
          </cell>
          <cell r="AC28">
            <v>0</v>
          </cell>
          <cell r="AD28">
            <v>720.6</v>
          </cell>
          <cell r="AE28">
            <v>274.60000000000002</v>
          </cell>
          <cell r="AF28">
            <v>565</v>
          </cell>
          <cell r="AG28">
            <v>1000</v>
          </cell>
          <cell r="AH28">
            <v>112.00000000000001</v>
          </cell>
          <cell r="AI28">
            <v>500</v>
          </cell>
        </row>
        <row r="29">
          <cell r="A29" t="str">
            <v xml:space="preserve"> 091  Сардельки Баварские, МГС 0.38кг, ТМ Стародворье  ПОКОМ</v>
          </cell>
          <cell r="B29" t="str">
            <v>шт</v>
          </cell>
          <cell r="C29">
            <v>127</v>
          </cell>
          <cell r="D29">
            <v>359</v>
          </cell>
          <cell r="E29">
            <v>290</v>
          </cell>
          <cell r="F29">
            <v>134</v>
          </cell>
          <cell r="G29">
            <v>0</v>
          </cell>
          <cell r="H29">
            <v>0.38</v>
          </cell>
          <cell r="I29" t="e">
            <v>#N/A</v>
          </cell>
          <cell r="J29">
            <v>390</v>
          </cell>
          <cell r="K29">
            <v>-100</v>
          </cell>
          <cell r="L29">
            <v>100</v>
          </cell>
          <cell r="M29">
            <v>0</v>
          </cell>
          <cell r="N29">
            <v>40</v>
          </cell>
          <cell r="O29">
            <v>150</v>
          </cell>
          <cell r="P29">
            <v>19.2</v>
          </cell>
          <cell r="V29">
            <v>54.4</v>
          </cell>
          <cell r="W29">
            <v>50</v>
          </cell>
          <cell r="X29">
            <v>8.7132352941176467</v>
          </cell>
          <cell r="Y29">
            <v>2.4632352941176472</v>
          </cell>
          <cell r="AB29">
            <v>18</v>
          </cell>
          <cell r="AC29">
            <v>0</v>
          </cell>
          <cell r="AD29">
            <v>68.8</v>
          </cell>
          <cell r="AE29">
            <v>61.2</v>
          </cell>
          <cell r="AF29">
            <v>40</v>
          </cell>
          <cell r="AG29" t="e">
            <v>#N/A</v>
          </cell>
          <cell r="AH29">
            <v>0</v>
          </cell>
          <cell r="AI29">
            <v>19.2</v>
          </cell>
        </row>
        <row r="30">
          <cell r="A30" t="str">
            <v xml:space="preserve"> 092  Сосиски Баварские с сыром,  0.42кг,ПОКОМ</v>
          </cell>
          <cell r="B30" t="str">
            <v>шт</v>
          </cell>
          <cell r="C30">
            <v>572</v>
          </cell>
          <cell r="D30">
            <v>8802</v>
          </cell>
          <cell r="E30">
            <v>5916</v>
          </cell>
          <cell r="F30">
            <v>1951</v>
          </cell>
          <cell r="G30" t="str">
            <v>н</v>
          </cell>
          <cell r="H30">
            <v>0.42</v>
          </cell>
          <cell r="I30" t="e">
            <v>#N/A</v>
          </cell>
          <cell r="J30">
            <v>6014</v>
          </cell>
          <cell r="K30">
            <v>-98</v>
          </cell>
          <cell r="L30">
            <v>1000</v>
          </cell>
          <cell r="M30">
            <v>0</v>
          </cell>
          <cell r="N30">
            <v>500</v>
          </cell>
          <cell r="O30">
            <v>1700</v>
          </cell>
          <cell r="P30">
            <v>712</v>
          </cell>
          <cell r="U30">
            <v>1000</v>
          </cell>
          <cell r="V30">
            <v>774</v>
          </cell>
          <cell r="W30">
            <v>700</v>
          </cell>
          <cell r="X30">
            <v>8.851421188630491</v>
          </cell>
          <cell r="Y30">
            <v>2.5206718346253232</v>
          </cell>
          <cell r="AB30">
            <v>1152</v>
          </cell>
          <cell r="AC30">
            <v>894</v>
          </cell>
          <cell r="AD30">
            <v>522.20000000000005</v>
          </cell>
          <cell r="AE30">
            <v>585</v>
          </cell>
          <cell r="AF30">
            <v>671</v>
          </cell>
          <cell r="AG30" t="str">
            <v>оконч</v>
          </cell>
          <cell r="AH30">
            <v>0</v>
          </cell>
          <cell r="AI30">
            <v>712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1365</v>
          </cell>
          <cell r="D31">
            <v>28653</v>
          </cell>
          <cell r="E31">
            <v>13752</v>
          </cell>
          <cell r="F31">
            <v>3348</v>
          </cell>
          <cell r="G31" t="str">
            <v>н</v>
          </cell>
          <cell r="H31">
            <v>0.42</v>
          </cell>
          <cell r="I31" t="e">
            <v>#N/A</v>
          </cell>
          <cell r="J31">
            <v>14186</v>
          </cell>
          <cell r="K31">
            <v>-434</v>
          </cell>
          <cell r="L31">
            <v>2000</v>
          </cell>
          <cell r="M31">
            <v>3300</v>
          </cell>
          <cell r="N31">
            <v>0</v>
          </cell>
          <cell r="O31">
            <v>1500</v>
          </cell>
          <cell r="P31">
            <v>1480</v>
          </cell>
          <cell r="U31">
            <v>1500</v>
          </cell>
          <cell r="V31">
            <v>1530</v>
          </cell>
          <cell r="W31">
            <v>1800</v>
          </cell>
          <cell r="X31">
            <v>8.7895424836601315</v>
          </cell>
          <cell r="Y31">
            <v>2.1882352941176473</v>
          </cell>
          <cell r="AB31">
            <v>2502</v>
          </cell>
          <cell r="AC31">
            <v>3600</v>
          </cell>
          <cell r="AD31">
            <v>1498.4</v>
          </cell>
          <cell r="AE31">
            <v>1819.4</v>
          </cell>
          <cell r="AF31">
            <v>1497</v>
          </cell>
          <cell r="AG31" t="str">
            <v>аксент</v>
          </cell>
          <cell r="AH31">
            <v>0</v>
          </cell>
          <cell r="AI31">
            <v>1480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41</v>
          </cell>
          <cell r="D32">
            <v>2469</v>
          </cell>
          <cell r="E32">
            <v>2097</v>
          </cell>
          <cell r="F32">
            <v>160</v>
          </cell>
          <cell r="G32">
            <v>0</v>
          </cell>
          <cell r="H32">
            <v>0.35</v>
          </cell>
          <cell r="I32" t="e">
            <v>#N/A</v>
          </cell>
          <cell r="J32">
            <v>3110</v>
          </cell>
          <cell r="K32">
            <v>-1013</v>
          </cell>
          <cell r="L32">
            <v>250</v>
          </cell>
          <cell r="M32">
            <v>0</v>
          </cell>
          <cell r="N32">
            <v>800</v>
          </cell>
          <cell r="O32">
            <v>500</v>
          </cell>
          <cell r="P32">
            <v>84</v>
          </cell>
          <cell r="R32">
            <v>400</v>
          </cell>
          <cell r="U32">
            <v>800</v>
          </cell>
          <cell r="V32">
            <v>399</v>
          </cell>
          <cell r="W32">
            <v>500</v>
          </cell>
          <cell r="X32">
            <v>8.5463659147869677</v>
          </cell>
          <cell r="Y32">
            <v>0.40100250626566414</v>
          </cell>
          <cell r="AB32">
            <v>102</v>
          </cell>
          <cell r="AC32">
            <v>0</v>
          </cell>
          <cell r="AD32">
            <v>295.60000000000002</v>
          </cell>
          <cell r="AE32">
            <v>178.8</v>
          </cell>
          <cell r="AF32">
            <v>595</v>
          </cell>
          <cell r="AG32" t="str">
            <v>продсент</v>
          </cell>
          <cell r="AH32">
            <v>140</v>
          </cell>
          <cell r="AI32">
            <v>84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B33" t="str">
            <v>шт</v>
          </cell>
          <cell r="C33">
            <v>47</v>
          </cell>
          <cell r="D33">
            <v>1397</v>
          </cell>
          <cell r="E33">
            <v>1248</v>
          </cell>
          <cell r="F33">
            <v>181</v>
          </cell>
          <cell r="G33">
            <v>0</v>
          </cell>
          <cell r="H33">
            <v>0.35</v>
          </cell>
          <cell r="I33" t="e">
            <v>#N/A</v>
          </cell>
          <cell r="J33">
            <v>1282</v>
          </cell>
          <cell r="K33">
            <v>-34</v>
          </cell>
          <cell r="L33">
            <v>50</v>
          </cell>
          <cell r="M33">
            <v>0</v>
          </cell>
          <cell r="N33">
            <v>50</v>
          </cell>
          <cell r="O33">
            <v>120</v>
          </cell>
          <cell r="P33">
            <v>48</v>
          </cell>
          <cell r="R33">
            <v>100</v>
          </cell>
          <cell r="U33">
            <v>100</v>
          </cell>
          <cell r="V33">
            <v>75.599999999999994</v>
          </cell>
          <cell r="W33">
            <v>50</v>
          </cell>
          <cell r="X33">
            <v>8.6111111111111125</v>
          </cell>
          <cell r="Y33">
            <v>2.3941798941798944</v>
          </cell>
          <cell r="AB33">
            <v>54</v>
          </cell>
          <cell r="AC33">
            <v>816</v>
          </cell>
          <cell r="AD33">
            <v>56.4</v>
          </cell>
          <cell r="AE33">
            <v>49.8</v>
          </cell>
          <cell r="AF33">
            <v>57</v>
          </cell>
          <cell r="AG33">
            <v>0</v>
          </cell>
          <cell r="AH33">
            <v>35</v>
          </cell>
          <cell r="AI33">
            <v>48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142</v>
          </cell>
          <cell r="D34">
            <v>2701</v>
          </cell>
          <cell r="E34">
            <v>2087</v>
          </cell>
          <cell r="F34">
            <v>654</v>
          </cell>
          <cell r="G34">
            <v>0</v>
          </cell>
          <cell r="H34">
            <v>0.35</v>
          </cell>
          <cell r="I34" t="e">
            <v>#N/A</v>
          </cell>
          <cell r="J34">
            <v>2116</v>
          </cell>
          <cell r="K34">
            <v>-29</v>
          </cell>
          <cell r="L34">
            <v>150</v>
          </cell>
          <cell r="M34">
            <v>0</v>
          </cell>
          <cell r="N34">
            <v>0</v>
          </cell>
          <cell r="O34">
            <v>200</v>
          </cell>
          <cell r="P34">
            <v>84</v>
          </cell>
          <cell r="V34">
            <v>121</v>
          </cell>
          <cell r="W34">
            <v>100</v>
          </cell>
          <cell r="X34">
            <v>9.1239669421487601</v>
          </cell>
          <cell r="Y34">
            <v>5.4049586776859506</v>
          </cell>
          <cell r="AB34">
            <v>102</v>
          </cell>
          <cell r="AC34">
            <v>1380</v>
          </cell>
          <cell r="AD34">
            <v>137.80000000000001</v>
          </cell>
          <cell r="AE34">
            <v>107</v>
          </cell>
          <cell r="AF34">
            <v>75</v>
          </cell>
          <cell r="AG34">
            <v>0</v>
          </cell>
          <cell r="AH34">
            <v>0</v>
          </cell>
          <cell r="AI34">
            <v>84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40</v>
          </cell>
          <cell r="D35">
            <v>2076</v>
          </cell>
          <cell r="E35">
            <v>1488</v>
          </cell>
          <cell r="F35">
            <v>462</v>
          </cell>
          <cell r="G35">
            <v>0</v>
          </cell>
          <cell r="H35">
            <v>0.35</v>
          </cell>
          <cell r="I35" t="e">
            <v>#N/A</v>
          </cell>
          <cell r="J35">
            <v>1898</v>
          </cell>
          <cell r="K35">
            <v>-410</v>
          </cell>
          <cell r="L35">
            <v>250</v>
          </cell>
          <cell r="M35">
            <v>0</v>
          </cell>
          <cell r="N35">
            <v>700</v>
          </cell>
          <cell r="O35">
            <v>400</v>
          </cell>
          <cell r="P35">
            <v>84</v>
          </cell>
          <cell r="R35">
            <v>200</v>
          </cell>
          <cell r="U35">
            <v>300</v>
          </cell>
          <cell r="V35">
            <v>277.2</v>
          </cell>
          <cell r="W35">
            <v>300</v>
          </cell>
          <cell r="X35">
            <v>9.4227994227994234</v>
          </cell>
          <cell r="Y35">
            <v>1.6666666666666667</v>
          </cell>
          <cell r="AB35">
            <v>102</v>
          </cell>
          <cell r="AC35">
            <v>0</v>
          </cell>
          <cell r="AD35">
            <v>233.6</v>
          </cell>
          <cell r="AE35">
            <v>175</v>
          </cell>
          <cell r="AF35">
            <v>266</v>
          </cell>
          <cell r="AG35" t="str">
            <v>продсент</v>
          </cell>
          <cell r="AH35">
            <v>70</v>
          </cell>
          <cell r="AI35">
            <v>84</v>
          </cell>
        </row>
        <row r="36">
          <cell r="A36" t="str">
            <v xml:space="preserve"> 200  Ветчина Дугушка ТМ Стародворье, вектор в/у    ПОКОМ</v>
          </cell>
          <cell r="B36" t="str">
            <v>кг</v>
          </cell>
          <cell r="C36">
            <v>2.3639999999999999</v>
          </cell>
          <cell r="D36">
            <v>861.19799999999998</v>
          </cell>
          <cell r="E36">
            <v>589.31100000000004</v>
          </cell>
          <cell r="F36">
            <v>121.408</v>
          </cell>
          <cell r="G36">
            <v>0</v>
          </cell>
          <cell r="H36">
            <v>1</v>
          </cell>
          <cell r="I36" t="e">
            <v>#N/A</v>
          </cell>
          <cell r="J36">
            <v>794.53700000000003</v>
          </cell>
          <cell r="K36">
            <v>-205.226</v>
          </cell>
          <cell r="L36">
            <v>100</v>
          </cell>
          <cell r="M36">
            <v>0</v>
          </cell>
          <cell r="N36">
            <v>250</v>
          </cell>
          <cell r="O36">
            <v>100</v>
          </cell>
          <cell r="P36">
            <v>72</v>
          </cell>
          <cell r="U36">
            <v>200</v>
          </cell>
          <cell r="V36">
            <v>88.308800000000005</v>
          </cell>
          <cell r="W36">
            <v>100</v>
          </cell>
          <cell r="X36">
            <v>9.8677368506875869</v>
          </cell>
          <cell r="Y36">
            <v>1.3748120232638197</v>
          </cell>
          <cell r="AB36">
            <v>147.767</v>
          </cell>
          <cell r="AC36">
            <v>0</v>
          </cell>
          <cell r="AD36">
            <v>77.032000000000011</v>
          </cell>
          <cell r="AE36">
            <v>54.221400000000003</v>
          </cell>
          <cell r="AF36">
            <v>86.762</v>
          </cell>
          <cell r="AG36" t="e">
            <v>#N/A</v>
          </cell>
          <cell r="AH36">
            <v>0</v>
          </cell>
          <cell r="AI36">
            <v>72</v>
          </cell>
        </row>
        <row r="37">
          <cell r="A37" t="str">
            <v xml:space="preserve"> 201  Ветчина Нежная ТМ Особый рецепт, (2,5кг), ПОКОМ</v>
          </cell>
          <cell r="B37" t="str">
            <v>кг</v>
          </cell>
          <cell r="C37">
            <v>1504.3389999999999</v>
          </cell>
          <cell r="D37">
            <v>8039.3180000000002</v>
          </cell>
          <cell r="E37">
            <v>6654.6620000000003</v>
          </cell>
          <cell r="F37">
            <v>1572.626</v>
          </cell>
          <cell r="G37">
            <v>0</v>
          </cell>
          <cell r="H37">
            <v>1</v>
          </cell>
          <cell r="I37" t="e">
            <v>#N/A</v>
          </cell>
          <cell r="J37">
            <v>6722.6959999999999</v>
          </cell>
          <cell r="K37">
            <v>-68.033999999999651</v>
          </cell>
          <cell r="L37">
            <v>1000</v>
          </cell>
          <cell r="M37">
            <v>2100</v>
          </cell>
          <cell r="N37">
            <v>0</v>
          </cell>
          <cell r="O37">
            <v>1000</v>
          </cell>
          <cell r="P37">
            <v>1000</v>
          </cell>
          <cell r="T37">
            <v>2100</v>
          </cell>
          <cell r="V37">
            <v>1072.6204000000002</v>
          </cell>
          <cell r="W37">
            <v>1200</v>
          </cell>
          <cell r="X37">
            <v>8.3651457682512831</v>
          </cell>
          <cell r="Y37">
            <v>1.4661533567700182</v>
          </cell>
          <cell r="AB37">
            <v>1291.56</v>
          </cell>
          <cell r="AC37">
            <v>0</v>
          </cell>
          <cell r="AD37">
            <v>1113.0152</v>
          </cell>
          <cell r="AE37">
            <v>1054.2056</v>
          </cell>
          <cell r="AF37">
            <v>932.47699999999998</v>
          </cell>
          <cell r="AG37" t="str">
            <v>оконч</v>
          </cell>
          <cell r="AH37">
            <v>0</v>
          </cell>
          <cell r="AI37">
            <v>3100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B38" t="str">
            <v>кг</v>
          </cell>
          <cell r="C38">
            <v>2.673</v>
          </cell>
          <cell r="D38">
            <v>453.73700000000002</v>
          </cell>
          <cell r="E38">
            <v>245.28299999999999</v>
          </cell>
          <cell r="F38">
            <v>121.087</v>
          </cell>
          <cell r="G38">
            <v>0</v>
          </cell>
          <cell r="H38">
            <v>1</v>
          </cell>
          <cell r="I38" t="e">
            <v>#N/A</v>
          </cell>
          <cell r="J38">
            <v>459.3</v>
          </cell>
          <cell r="K38">
            <v>-214.01700000000002</v>
          </cell>
          <cell r="L38">
            <v>100</v>
          </cell>
          <cell r="M38">
            <v>0</v>
          </cell>
          <cell r="N38">
            <v>100</v>
          </cell>
          <cell r="O38">
            <v>50</v>
          </cell>
          <cell r="P38">
            <v>18</v>
          </cell>
          <cell r="U38">
            <v>100</v>
          </cell>
          <cell r="V38">
            <v>37.370599999999996</v>
          </cell>
          <cell r="W38">
            <v>100</v>
          </cell>
          <cell r="X38">
            <v>15.281718784284974</v>
          </cell>
          <cell r="Y38">
            <v>3.2401674043231852</v>
          </cell>
          <cell r="AB38">
            <v>58.43</v>
          </cell>
          <cell r="AC38">
            <v>0</v>
          </cell>
          <cell r="AD38">
            <v>49.3962</v>
          </cell>
          <cell r="AE38">
            <v>49.906199999999998</v>
          </cell>
          <cell r="AF38">
            <v>133.73699999999999</v>
          </cell>
          <cell r="AG38">
            <v>0</v>
          </cell>
          <cell r="AH38">
            <v>0</v>
          </cell>
          <cell r="AI38">
            <v>18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B39" t="str">
            <v>кг</v>
          </cell>
          <cell r="C39">
            <v>210.44200000000001</v>
          </cell>
          <cell r="D39">
            <v>1393.914</v>
          </cell>
          <cell r="E39">
            <v>1167.328</v>
          </cell>
          <cell r="F39">
            <v>169.85</v>
          </cell>
          <cell r="G39">
            <v>0</v>
          </cell>
          <cell r="H39">
            <v>1</v>
          </cell>
          <cell r="I39" t="e">
            <v>#N/A</v>
          </cell>
          <cell r="J39">
            <v>1143.4949999999999</v>
          </cell>
          <cell r="K39">
            <v>23.833000000000084</v>
          </cell>
          <cell r="L39">
            <v>100</v>
          </cell>
          <cell r="M39">
            <v>0</v>
          </cell>
          <cell r="N39">
            <v>300</v>
          </cell>
          <cell r="O39">
            <v>350</v>
          </cell>
          <cell r="P39">
            <v>88</v>
          </cell>
          <cell r="R39">
            <v>150</v>
          </cell>
          <cell r="U39">
            <v>350</v>
          </cell>
          <cell r="V39">
            <v>193.18119999999999</v>
          </cell>
          <cell r="W39">
            <v>200</v>
          </cell>
          <cell r="X39">
            <v>8.3851327147776278</v>
          </cell>
          <cell r="Y39">
            <v>0.87922634293606217</v>
          </cell>
          <cell r="AB39">
            <v>201.422</v>
          </cell>
          <cell r="AC39">
            <v>0</v>
          </cell>
          <cell r="AD39">
            <v>137.82040000000001</v>
          </cell>
          <cell r="AE39">
            <v>153.7732</v>
          </cell>
          <cell r="AF39">
            <v>186.70599999999999</v>
          </cell>
          <cell r="AG39">
            <v>0</v>
          </cell>
          <cell r="AH39">
            <v>150</v>
          </cell>
          <cell r="AI39">
            <v>88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B40" t="str">
            <v>кг</v>
          </cell>
          <cell r="C40">
            <v>-1.4E-2</v>
          </cell>
          <cell r="D40">
            <v>365.875</v>
          </cell>
          <cell r="E40">
            <v>265.99900000000002</v>
          </cell>
          <cell r="F40">
            <v>95.861999999999995</v>
          </cell>
          <cell r="G40">
            <v>0</v>
          </cell>
          <cell r="H40">
            <v>1</v>
          </cell>
          <cell r="I40" t="e">
            <v>#N/A</v>
          </cell>
          <cell r="J40">
            <v>320.67399999999998</v>
          </cell>
          <cell r="K40">
            <v>-54.674999999999955</v>
          </cell>
          <cell r="L40">
            <v>50</v>
          </cell>
          <cell r="M40">
            <v>0</v>
          </cell>
          <cell r="N40">
            <v>50</v>
          </cell>
          <cell r="O40">
            <v>70</v>
          </cell>
          <cell r="P40">
            <v>20</v>
          </cell>
          <cell r="R40">
            <v>50</v>
          </cell>
          <cell r="U40">
            <v>100</v>
          </cell>
          <cell r="V40">
            <v>53.199800000000003</v>
          </cell>
          <cell r="W40">
            <v>50</v>
          </cell>
          <cell r="X40">
            <v>8.7568374317196671</v>
          </cell>
          <cell r="Y40">
            <v>1.8019240673837118</v>
          </cell>
          <cell r="AB40">
            <v>0</v>
          </cell>
          <cell r="AC40">
            <v>0</v>
          </cell>
          <cell r="AD40">
            <v>44.743200000000002</v>
          </cell>
          <cell r="AE40">
            <v>33.801200000000001</v>
          </cell>
          <cell r="AF40">
            <v>41.771999999999998</v>
          </cell>
          <cell r="AG40" t="str">
            <v>косяк ш</v>
          </cell>
          <cell r="AH40">
            <v>50</v>
          </cell>
          <cell r="AI40">
            <v>20</v>
          </cell>
        </row>
        <row r="41">
          <cell r="A41" t="str">
            <v xml:space="preserve"> 219  Колбаса Докторская Особая ТМ Особый рецепт, ВЕС  ПОКОМ</v>
          </cell>
          <cell r="B41" t="str">
            <v>кг</v>
          </cell>
          <cell r="C41">
            <v>3413.4319999999998</v>
          </cell>
          <cell r="D41">
            <v>16341.267</v>
          </cell>
          <cell r="E41">
            <v>12398.784</v>
          </cell>
          <cell r="F41">
            <v>3102.6610000000001</v>
          </cell>
          <cell r="G41">
            <v>0</v>
          </cell>
          <cell r="H41">
            <v>1</v>
          </cell>
          <cell r="I41" t="e">
            <v>#N/A</v>
          </cell>
          <cell r="J41">
            <v>12173.802</v>
          </cell>
          <cell r="K41">
            <v>224.98199999999997</v>
          </cell>
          <cell r="L41">
            <v>2200</v>
          </cell>
          <cell r="M41">
            <v>3100</v>
          </cell>
          <cell r="N41">
            <v>0</v>
          </cell>
          <cell r="O41">
            <v>1500</v>
          </cell>
          <cell r="P41">
            <v>1600</v>
          </cell>
          <cell r="R41">
            <v>300</v>
          </cell>
          <cell r="T41">
            <v>3500</v>
          </cell>
          <cell r="V41">
            <v>1897.1487999999997</v>
          </cell>
          <cell r="W41">
            <v>2200</v>
          </cell>
          <cell r="X41">
            <v>8.3824004738057454</v>
          </cell>
          <cell r="Y41">
            <v>1.6354336570752914</v>
          </cell>
          <cell r="AB41">
            <v>2913.04</v>
          </cell>
          <cell r="AC41">
            <v>0</v>
          </cell>
          <cell r="AD41">
            <v>2332.8027999999999</v>
          </cell>
          <cell r="AE41">
            <v>2007.4759999999999</v>
          </cell>
          <cell r="AF41">
            <v>1728.777</v>
          </cell>
          <cell r="AG41" t="str">
            <v>оконч</v>
          </cell>
          <cell r="AH41">
            <v>300</v>
          </cell>
          <cell r="AI41">
            <v>5100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B42" t="str">
            <v>кг</v>
          </cell>
          <cell r="C42">
            <v>181.15100000000001</v>
          </cell>
          <cell r="D42">
            <v>498.91</v>
          </cell>
          <cell r="E42">
            <v>386.435</v>
          </cell>
          <cell r="F42">
            <v>175.11600000000001</v>
          </cell>
          <cell r="G42" t="str">
            <v>н</v>
          </cell>
          <cell r="H42">
            <v>1</v>
          </cell>
          <cell r="I42" t="e">
            <v>#N/A</v>
          </cell>
          <cell r="J42">
            <v>413.90199999999999</v>
          </cell>
          <cell r="K42">
            <v>-27.466999999999985</v>
          </cell>
          <cell r="L42">
            <v>150</v>
          </cell>
          <cell r="M42">
            <v>0</v>
          </cell>
          <cell r="N42">
            <v>100</v>
          </cell>
          <cell r="O42">
            <v>50</v>
          </cell>
          <cell r="P42">
            <v>34</v>
          </cell>
          <cell r="V42">
            <v>57.878999999999998</v>
          </cell>
          <cell r="W42">
            <v>50</v>
          </cell>
          <cell r="X42">
            <v>9.0726515661984486</v>
          </cell>
          <cell r="Y42">
            <v>3.0255533094904892</v>
          </cell>
          <cell r="AB42">
            <v>97.04</v>
          </cell>
          <cell r="AC42">
            <v>0</v>
          </cell>
          <cell r="AD42">
            <v>68.263800000000003</v>
          </cell>
          <cell r="AE42">
            <v>81.454800000000006</v>
          </cell>
          <cell r="AF42">
            <v>53.996000000000002</v>
          </cell>
          <cell r="AG42">
            <v>0</v>
          </cell>
          <cell r="AH42">
            <v>0</v>
          </cell>
          <cell r="AI42">
            <v>34</v>
          </cell>
        </row>
        <row r="43">
          <cell r="A43" t="str">
            <v xml:space="preserve"> 225  Колбаса Дугушка со шпиком, ВЕС, ТМ Стародворье   ПОКОМ</v>
          </cell>
          <cell r="B43" t="str">
            <v>кг</v>
          </cell>
          <cell r="C43">
            <v>31.593</v>
          </cell>
          <cell r="D43">
            <v>49.344999999999999</v>
          </cell>
          <cell r="E43">
            <v>78.721999999999994</v>
          </cell>
          <cell r="F43">
            <v>0.42399999999999999</v>
          </cell>
          <cell r="G43">
            <v>0</v>
          </cell>
          <cell r="H43">
            <v>1</v>
          </cell>
          <cell r="I43" t="e">
            <v>#N/A</v>
          </cell>
          <cell r="J43">
            <v>103.161</v>
          </cell>
          <cell r="K43">
            <v>-24.439000000000007</v>
          </cell>
          <cell r="L43">
            <v>10</v>
          </cell>
          <cell r="M43">
            <v>0</v>
          </cell>
          <cell r="N43">
            <v>100</v>
          </cell>
          <cell r="O43">
            <v>50</v>
          </cell>
          <cell r="P43">
            <v>12</v>
          </cell>
          <cell r="V43">
            <v>15.744399999999999</v>
          </cell>
          <cell r="W43">
            <v>20</v>
          </cell>
          <cell r="X43">
            <v>11.459566576052438</v>
          </cell>
          <cell r="Y43">
            <v>2.6930210106450549E-2</v>
          </cell>
          <cell r="AB43">
            <v>0</v>
          </cell>
          <cell r="AC43">
            <v>0</v>
          </cell>
          <cell r="AD43">
            <v>14.6934</v>
          </cell>
          <cell r="AE43">
            <v>8.7970000000000006</v>
          </cell>
          <cell r="AF43">
            <v>0</v>
          </cell>
          <cell r="AG43">
            <v>0</v>
          </cell>
          <cell r="AH43">
            <v>0</v>
          </cell>
          <cell r="AI43">
            <v>12</v>
          </cell>
        </row>
        <row r="44">
          <cell r="A44" t="str">
            <v xml:space="preserve"> 229  Колбаса Молочная Дугушка, в/у, ВЕС, ТМ Стародворье   ПОКОМ</v>
          </cell>
          <cell r="B44" t="str">
            <v>кг</v>
          </cell>
          <cell r="C44">
            <v>-0.22500000000000001</v>
          </cell>
          <cell r="D44">
            <v>961.38</v>
          </cell>
          <cell r="E44">
            <v>607.57100000000003</v>
          </cell>
          <cell r="F44">
            <v>155.53</v>
          </cell>
          <cell r="G44">
            <v>0</v>
          </cell>
          <cell r="H44">
            <v>1</v>
          </cell>
          <cell r="I44" t="e">
            <v>#N/A</v>
          </cell>
          <cell r="J44">
            <v>800.56600000000003</v>
          </cell>
          <cell r="K44">
            <v>-192.995</v>
          </cell>
          <cell r="L44">
            <v>150</v>
          </cell>
          <cell r="M44">
            <v>0</v>
          </cell>
          <cell r="N44">
            <v>100</v>
          </cell>
          <cell r="O44">
            <v>200</v>
          </cell>
          <cell r="P44">
            <v>56</v>
          </cell>
          <cell r="U44">
            <v>200</v>
          </cell>
          <cell r="V44">
            <v>102.49680000000001</v>
          </cell>
          <cell r="W44">
            <v>100</v>
          </cell>
          <cell r="X44">
            <v>8.8347148398779272</v>
          </cell>
          <cell r="Y44">
            <v>1.5174132265592681</v>
          </cell>
          <cell r="AB44">
            <v>95.087000000000003</v>
          </cell>
          <cell r="AC44">
            <v>0</v>
          </cell>
          <cell r="AD44">
            <v>101.3884</v>
          </cell>
          <cell r="AE44">
            <v>102.0744</v>
          </cell>
          <cell r="AF44">
            <v>130.114</v>
          </cell>
          <cell r="AG44">
            <v>0</v>
          </cell>
          <cell r="AH44">
            <v>0</v>
          </cell>
          <cell r="AI44">
            <v>56</v>
          </cell>
        </row>
        <row r="45">
          <cell r="A45" t="str">
            <v xml:space="preserve"> 230  Колбаса Молочная Особая ТМ Особый рецепт, п/а, ВЕС. ПОКОМ</v>
          </cell>
          <cell r="B45" t="str">
            <v>кг</v>
          </cell>
          <cell r="C45">
            <v>2576.5259999999998</v>
          </cell>
          <cell r="D45">
            <v>9471.6090000000004</v>
          </cell>
          <cell r="E45">
            <v>9461.2219999999998</v>
          </cell>
          <cell r="F45">
            <v>1555.4960000000001</v>
          </cell>
          <cell r="G45">
            <v>0</v>
          </cell>
          <cell r="H45">
            <v>1</v>
          </cell>
          <cell r="I45" t="e">
            <v>#N/A</v>
          </cell>
          <cell r="J45">
            <v>9226.5930000000008</v>
          </cell>
          <cell r="K45">
            <v>234.628999999999</v>
          </cell>
          <cell r="L45">
            <v>1600</v>
          </cell>
          <cell r="M45">
            <v>2600</v>
          </cell>
          <cell r="N45">
            <v>1100</v>
          </cell>
          <cell r="O45">
            <v>200</v>
          </cell>
          <cell r="P45">
            <v>1000</v>
          </cell>
          <cell r="R45">
            <v>700</v>
          </cell>
          <cell r="U45">
            <v>2700</v>
          </cell>
          <cell r="V45">
            <v>1429.7364</v>
          </cell>
          <cell r="W45">
            <v>1700</v>
          </cell>
          <cell r="X45">
            <v>8.5019140591230649</v>
          </cell>
          <cell r="Y45">
            <v>1.0879599903870392</v>
          </cell>
          <cell r="AB45">
            <v>2312.54</v>
          </cell>
          <cell r="AC45">
            <v>0</v>
          </cell>
          <cell r="AD45">
            <v>729.55600000000004</v>
          </cell>
          <cell r="AE45">
            <v>1266.9574</v>
          </cell>
          <cell r="AF45">
            <v>1674.422</v>
          </cell>
          <cell r="AG45" t="str">
            <v>аксент</v>
          </cell>
          <cell r="AH45">
            <v>700</v>
          </cell>
          <cell r="AI45">
            <v>1000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B46" t="str">
            <v>кг</v>
          </cell>
          <cell r="C46">
            <v>1356.079</v>
          </cell>
          <cell r="D46">
            <v>7460.9650000000001</v>
          </cell>
          <cell r="E46">
            <v>6829.4759999999997</v>
          </cell>
          <cell r="F46">
            <v>1105.884</v>
          </cell>
          <cell r="G46">
            <v>0</v>
          </cell>
          <cell r="H46">
            <v>1</v>
          </cell>
          <cell r="I46" t="e">
            <v>#N/A</v>
          </cell>
          <cell r="J46">
            <v>6860.1130000000003</v>
          </cell>
          <cell r="K46">
            <v>-30.637000000000626</v>
          </cell>
          <cell r="L46">
            <v>1100</v>
          </cell>
          <cell r="M46">
            <v>2400</v>
          </cell>
          <cell r="N46">
            <v>0</v>
          </cell>
          <cell r="O46">
            <v>900</v>
          </cell>
          <cell r="P46">
            <v>1080</v>
          </cell>
          <cell r="T46">
            <v>1800</v>
          </cell>
          <cell r="V46">
            <v>1005.2185999999999</v>
          </cell>
          <cell r="W46">
            <v>1100</v>
          </cell>
          <cell r="X46">
            <v>8.3622447893423395</v>
          </cell>
          <cell r="Y46">
            <v>1.1001427948109994</v>
          </cell>
          <cell r="AB46">
            <v>1803.383</v>
          </cell>
          <cell r="AC46">
            <v>0</v>
          </cell>
          <cell r="AD46">
            <v>1123.1312</v>
          </cell>
          <cell r="AE46">
            <v>957.02060000000006</v>
          </cell>
          <cell r="AF46">
            <v>1018.249</v>
          </cell>
          <cell r="AG46" t="str">
            <v>оконч</v>
          </cell>
          <cell r="AH46">
            <v>0</v>
          </cell>
          <cell r="AI46">
            <v>2880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B47" t="str">
            <v>кг</v>
          </cell>
          <cell r="C47">
            <v>23.082000000000001</v>
          </cell>
          <cell r="D47">
            <v>532.63099999999997</v>
          </cell>
          <cell r="E47">
            <v>260.286</v>
          </cell>
          <cell r="F47">
            <v>140.22300000000001</v>
          </cell>
          <cell r="G47">
            <v>0</v>
          </cell>
          <cell r="H47">
            <v>1</v>
          </cell>
          <cell r="I47" t="e">
            <v>#N/A</v>
          </cell>
          <cell r="J47">
            <v>478.93299999999999</v>
          </cell>
          <cell r="K47">
            <v>-218.64699999999999</v>
          </cell>
          <cell r="L47">
            <v>120</v>
          </cell>
          <cell r="M47">
            <v>0</v>
          </cell>
          <cell r="N47">
            <v>70</v>
          </cell>
          <cell r="O47">
            <v>100</v>
          </cell>
          <cell r="P47">
            <v>45.6</v>
          </cell>
          <cell r="U47">
            <v>70</v>
          </cell>
          <cell r="V47">
            <v>32.001599999999996</v>
          </cell>
          <cell r="W47">
            <v>70</v>
          </cell>
          <cell r="X47">
            <v>17.818577821108946</v>
          </cell>
          <cell r="Y47">
            <v>4.3817496625168753</v>
          </cell>
          <cell r="AB47">
            <v>100.27800000000001</v>
          </cell>
          <cell r="AC47">
            <v>0</v>
          </cell>
          <cell r="AD47">
            <v>47.399799999999999</v>
          </cell>
          <cell r="AE47">
            <v>50.618200000000002</v>
          </cell>
          <cell r="AF47">
            <v>71.313999999999993</v>
          </cell>
          <cell r="AG47">
            <v>0</v>
          </cell>
          <cell r="AH47">
            <v>0</v>
          </cell>
          <cell r="AI47">
            <v>45.6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B48" t="str">
            <v>кг</v>
          </cell>
          <cell r="C48">
            <v>26.672999999999998</v>
          </cell>
          <cell r="D48">
            <v>647.75699999999995</v>
          </cell>
          <cell r="E48">
            <v>404.00599999999997</v>
          </cell>
          <cell r="F48">
            <v>189.583</v>
          </cell>
          <cell r="G48">
            <v>0</v>
          </cell>
          <cell r="H48">
            <v>1</v>
          </cell>
          <cell r="I48" t="e">
            <v>#N/A</v>
          </cell>
          <cell r="J48">
            <v>517.27599999999995</v>
          </cell>
          <cell r="K48">
            <v>-113.26999999999998</v>
          </cell>
          <cell r="L48">
            <v>100</v>
          </cell>
          <cell r="M48">
            <v>0</v>
          </cell>
          <cell r="N48">
            <v>70</v>
          </cell>
          <cell r="O48">
            <v>100</v>
          </cell>
          <cell r="P48">
            <v>32.799999999999997</v>
          </cell>
          <cell r="U48">
            <v>60</v>
          </cell>
          <cell r="V48">
            <v>65.938599999999994</v>
          </cell>
          <cell r="W48">
            <v>60</v>
          </cell>
          <cell r="X48">
            <v>8.7897377257023965</v>
          </cell>
          <cell r="Y48">
            <v>2.8751444525664787</v>
          </cell>
          <cell r="AB48">
            <v>74.313000000000002</v>
          </cell>
          <cell r="AC48">
            <v>0</v>
          </cell>
          <cell r="AD48">
            <v>60.123400000000004</v>
          </cell>
          <cell r="AE48">
            <v>72.031800000000004</v>
          </cell>
          <cell r="AF48">
            <v>63.957999999999998</v>
          </cell>
          <cell r="AG48">
            <v>0</v>
          </cell>
          <cell r="AH48">
            <v>0</v>
          </cell>
          <cell r="AI48">
            <v>32.799999999999997</v>
          </cell>
        </row>
        <row r="49">
          <cell r="A49" t="str">
            <v xml:space="preserve"> 240  Колбаса Салями охотничья, ВЕС. ПОКОМ</v>
          </cell>
          <cell r="B49" t="str">
            <v>кг</v>
          </cell>
          <cell r="C49">
            <v>9.1280000000000001</v>
          </cell>
          <cell r="D49">
            <v>77.683999999999997</v>
          </cell>
          <cell r="E49">
            <v>18.893999999999998</v>
          </cell>
          <cell r="F49">
            <v>58.085999999999999</v>
          </cell>
          <cell r="G49">
            <v>0</v>
          </cell>
          <cell r="H49">
            <v>1</v>
          </cell>
          <cell r="I49" t="e">
            <v>#N/A</v>
          </cell>
          <cell r="J49">
            <v>25.361999999999998</v>
          </cell>
          <cell r="K49">
            <v>-6.468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4</v>
          </cell>
          <cell r="V49">
            <v>2.6165999999999996</v>
          </cell>
          <cell r="X49">
            <v>22.199036918138045</v>
          </cell>
          <cell r="Y49">
            <v>22.199036918138045</v>
          </cell>
          <cell r="AB49">
            <v>5.8109999999999999</v>
          </cell>
          <cell r="AC49">
            <v>0</v>
          </cell>
          <cell r="AD49">
            <v>4.1360000000000001</v>
          </cell>
          <cell r="AE49">
            <v>3.633</v>
          </cell>
          <cell r="AF49">
            <v>2.19</v>
          </cell>
          <cell r="AG49" t="e">
            <v>#N/A</v>
          </cell>
          <cell r="AH49">
            <v>0</v>
          </cell>
          <cell r="AI49">
            <v>4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B50" t="str">
            <v>кг</v>
          </cell>
          <cell r="C50">
            <v>231.524</v>
          </cell>
          <cell r="D50">
            <v>786.66600000000005</v>
          </cell>
          <cell r="E50">
            <v>616.29899999999998</v>
          </cell>
          <cell r="F50">
            <v>292.28300000000002</v>
          </cell>
          <cell r="G50">
            <v>0</v>
          </cell>
          <cell r="H50">
            <v>1</v>
          </cell>
          <cell r="I50" t="e">
            <v>#N/A</v>
          </cell>
          <cell r="J50">
            <v>958.39700000000005</v>
          </cell>
          <cell r="K50">
            <v>-342.09800000000007</v>
          </cell>
          <cell r="L50">
            <v>150</v>
          </cell>
          <cell r="M50">
            <v>0</v>
          </cell>
          <cell r="N50">
            <v>250</v>
          </cell>
          <cell r="O50">
            <v>150</v>
          </cell>
          <cell r="P50">
            <v>52</v>
          </cell>
          <cell r="R50">
            <v>100</v>
          </cell>
          <cell r="U50">
            <v>150</v>
          </cell>
          <cell r="V50">
            <v>101.08099999999999</v>
          </cell>
          <cell r="W50">
            <v>150</v>
          </cell>
          <cell r="X50">
            <v>12.289975366290401</v>
          </cell>
          <cell r="Y50">
            <v>2.8915721055391224</v>
          </cell>
          <cell r="AB50">
            <v>110.89400000000001</v>
          </cell>
          <cell r="AC50">
            <v>0</v>
          </cell>
          <cell r="AD50">
            <v>108.39919999999999</v>
          </cell>
          <cell r="AE50">
            <v>106.0116</v>
          </cell>
          <cell r="AF50">
            <v>172.173</v>
          </cell>
          <cell r="AG50">
            <v>0</v>
          </cell>
          <cell r="AH50">
            <v>100</v>
          </cell>
          <cell r="AI50">
            <v>52</v>
          </cell>
        </row>
        <row r="51">
          <cell r="A51" t="str">
            <v xml:space="preserve"> 243  Колбаса Сервелат Зернистый, ВЕС.  ПОКОМ</v>
          </cell>
          <cell r="B51" t="str">
            <v>кг</v>
          </cell>
          <cell r="C51">
            <v>19.93</v>
          </cell>
          <cell r="D51">
            <v>297.37400000000002</v>
          </cell>
          <cell r="E51">
            <v>153.733</v>
          </cell>
          <cell r="F51">
            <v>16.503</v>
          </cell>
          <cell r="G51" t="str">
            <v>н</v>
          </cell>
          <cell r="H51">
            <v>1</v>
          </cell>
          <cell r="I51" t="e">
            <v>#N/A</v>
          </cell>
          <cell r="J51">
            <v>189.886</v>
          </cell>
          <cell r="K51">
            <v>-36.152999999999992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56</v>
          </cell>
          <cell r="R51">
            <v>20</v>
          </cell>
          <cell r="U51">
            <v>10</v>
          </cell>
          <cell r="V51">
            <v>8.0894000000000013</v>
          </cell>
          <cell r="W51">
            <v>20</v>
          </cell>
          <cell r="X51">
            <v>8.2210052661507635</v>
          </cell>
          <cell r="Y51">
            <v>2.0400771379830394</v>
          </cell>
          <cell r="AB51">
            <v>113.286</v>
          </cell>
          <cell r="AC51">
            <v>0</v>
          </cell>
          <cell r="AD51">
            <v>5.6554000000000002</v>
          </cell>
          <cell r="AE51">
            <v>6.1592000000000002</v>
          </cell>
          <cell r="AF51">
            <v>25.129000000000001</v>
          </cell>
          <cell r="AG51" t="str">
            <v>???</v>
          </cell>
          <cell r="AH51">
            <v>20</v>
          </cell>
          <cell r="AI51">
            <v>56</v>
          </cell>
        </row>
        <row r="52">
          <cell r="A52" t="str">
            <v xml:space="preserve"> 247  Сардельки Нежные, ВЕС.  ПОКОМ</v>
          </cell>
          <cell r="B52" t="str">
            <v>кг</v>
          </cell>
          <cell r="C52">
            <v>48.698999999999998</v>
          </cell>
          <cell r="D52">
            <v>362.166</v>
          </cell>
          <cell r="E52">
            <v>306.08800000000002</v>
          </cell>
          <cell r="F52">
            <v>1.2829999999999999</v>
          </cell>
          <cell r="G52">
            <v>0</v>
          </cell>
          <cell r="H52">
            <v>1</v>
          </cell>
          <cell r="I52" t="e">
            <v>#N/A</v>
          </cell>
          <cell r="J52">
            <v>345.09100000000001</v>
          </cell>
          <cell r="K52">
            <v>-39.002999999999986</v>
          </cell>
          <cell r="L52">
            <v>0</v>
          </cell>
          <cell r="M52">
            <v>0</v>
          </cell>
          <cell r="N52">
            <v>120</v>
          </cell>
          <cell r="O52">
            <v>100</v>
          </cell>
          <cell r="P52">
            <v>50.4</v>
          </cell>
          <cell r="U52">
            <v>70</v>
          </cell>
          <cell r="V52">
            <v>40.494600000000005</v>
          </cell>
          <cell r="W52">
            <v>30</v>
          </cell>
          <cell r="X52">
            <v>7.9339714431059933</v>
          </cell>
          <cell r="Y52">
            <v>3.1683236777249303E-2</v>
          </cell>
          <cell r="AB52">
            <v>103.61499999999999</v>
          </cell>
          <cell r="AC52">
            <v>0</v>
          </cell>
          <cell r="AD52">
            <v>35.363600000000005</v>
          </cell>
          <cell r="AE52">
            <v>23.0886</v>
          </cell>
          <cell r="AF52">
            <v>19.643999999999998</v>
          </cell>
          <cell r="AG52">
            <v>0</v>
          </cell>
          <cell r="AH52">
            <v>0</v>
          </cell>
          <cell r="AI52">
            <v>50.4</v>
          </cell>
        </row>
        <row r="53">
          <cell r="A53" t="str">
            <v xml:space="preserve"> 248  Сардельки Сочные ТМ Особый рецепт,   ПОКОМ</v>
          </cell>
          <cell r="B53" t="str">
            <v>кг</v>
          </cell>
          <cell r="C53">
            <v>51.161999999999999</v>
          </cell>
          <cell r="D53">
            <v>427.77499999999998</v>
          </cell>
          <cell r="E53">
            <v>240.01300000000001</v>
          </cell>
          <cell r="F53">
            <v>149.15</v>
          </cell>
          <cell r="G53" t="str">
            <v>н</v>
          </cell>
          <cell r="H53">
            <v>1</v>
          </cell>
          <cell r="I53" t="e">
            <v>#N/A</v>
          </cell>
          <cell r="J53">
            <v>288.90100000000001</v>
          </cell>
          <cell r="K53">
            <v>-48.888000000000005</v>
          </cell>
          <cell r="L53">
            <v>70</v>
          </cell>
          <cell r="M53">
            <v>0</v>
          </cell>
          <cell r="N53">
            <v>50</v>
          </cell>
          <cell r="O53">
            <v>50</v>
          </cell>
          <cell r="P53">
            <v>30.4</v>
          </cell>
          <cell r="V53">
            <v>41.696600000000004</v>
          </cell>
          <cell r="W53">
            <v>20</v>
          </cell>
          <cell r="X53">
            <v>8.1337567091801244</v>
          </cell>
          <cell r="Y53">
            <v>3.577030261460167</v>
          </cell>
          <cell r="AB53">
            <v>31.53</v>
          </cell>
          <cell r="AC53">
            <v>0</v>
          </cell>
          <cell r="AD53">
            <v>41.026600000000002</v>
          </cell>
          <cell r="AE53">
            <v>50.05</v>
          </cell>
          <cell r="AF53">
            <v>44.813000000000002</v>
          </cell>
          <cell r="AG53">
            <v>0</v>
          </cell>
          <cell r="AH53">
            <v>0</v>
          </cell>
          <cell r="AI53">
            <v>30.4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B54" t="str">
            <v>кг</v>
          </cell>
          <cell r="C54">
            <v>92.927000000000007</v>
          </cell>
          <cell r="D54">
            <v>3234.28</v>
          </cell>
          <cell r="E54">
            <v>1866.021</v>
          </cell>
          <cell r="F54">
            <v>433.28</v>
          </cell>
          <cell r="G54">
            <v>0</v>
          </cell>
          <cell r="H54">
            <v>1</v>
          </cell>
          <cell r="I54" t="e">
            <v>#N/A</v>
          </cell>
          <cell r="J54">
            <v>1899.38</v>
          </cell>
          <cell r="K54">
            <v>-33.359000000000151</v>
          </cell>
          <cell r="L54">
            <v>350</v>
          </cell>
          <cell r="M54">
            <v>0</v>
          </cell>
          <cell r="N54">
            <v>600</v>
          </cell>
          <cell r="O54">
            <v>400</v>
          </cell>
          <cell r="P54">
            <v>132</v>
          </cell>
          <cell r="R54">
            <v>100</v>
          </cell>
          <cell r="U54">
            <v>500</v>
          </cell>
          <cell r="V54">
            <v>320.21499999999997</v>
          </cell>
          <cell r="W54">
            <v>300</v>
          </cell>
          <cell r="X54">
            <v>8.3796199428508977</v>
          </cell>
          <cell r="Y54">
            <v>1.3530908920568994</v>
          </cell>
          <cell r="AB54">
            <v>264.94600000000003</v>
          </cell>
          <cell r="AC54">
            <v>0</v>
          </cell>
          <cell r="AD54">
            <v>277.18680000000001</v>
          </cell>
          <cell r="AE54">
            <v>303.23220000000003</v>
          </cell>
          <cell r="AF54">
            <v>351.625</v>
          </cell>
          <cell r="AG54" t="str">
            <v>аксент</v>
          </cell>
          <cell r="AH54">
            <v>100</v>
          </cell>
          <cell r="AI54">
            <v>132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B55" t="str">
            <v>кг</v>
          </cell>
          <cell r="C55">
            <v>32.32</v>
          </cell>
          <cell r="D55">
            <v>135.32300000000001</v>
          </cell>
          <cell r="E55">
            <v>114.843</v>
          </cell>
          <cell r="F55">
            <v>50.012</v>
          </cell>
          <cell r="G55">
            <v>0</v>
          </cell>
          <cell r="H55">
            <v>1</v>
          </cell>
          <cell r="I55" t="e">
            <v>#N/A</v>
          </cell>
          <cell r="J55">
            <v>127.30200000000001</v>
          </cell>
          <cell r="K55">
            <v>-12.459000000000003</v>
          </cell>
          <cell r="L55">
            <v>0</v>
          </cell>
          <cell r="M55">
            <v>0</v>
          </cell>
          <cell r="N55">
            <v>30</v>
          </cell>
          <cell r="O55">
            <v>40</v>
          </cell>
          <cell r="P55">
            <v>8</v>
          </cell>
          <cell r="U55">
            <v>20</v>
          </cell>
          <cell r="V55">
            <v>16.3</v>
          </cell>
          <cell r="X55">
            <v>8.5896932515337419</v>
          </cell>
          <cell r="Y55">
            <v>3.0682208588957054</v>
          </cell>
          <cell r="AB55">
            <v>33.343000000000004</v>
          </cell>
          <cell r="AC55">
            <v>0</v>
          </cell>
          <cell r="AD55">
            <v>14.494</v>
          </cell>
          <cell r="AE55">
            <v>12.130599999999999</v>
          </cell>
          <cell r="AF55">
            <v>12.385</v>
          </cell>
          <cell r="AG55">
            <v>0</v>
          </cell>
          <cell r="AH55">
            <v>0</v>
          </cell>
          <cell r="AI55">
            <v>8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B56" t="str">
            <v>кг</v>
          </cell>
          <cell r="C56">
            <v>84.186999999999998</v>
          </cell>
          <cell r="D56">
            <v>1025.4100000000001</v>
          </cell>
          <cell r="E56">
            <v>550.04499999999996</v>
          </cell>
          <cell r="F56">
            <v>253.13300000000001</v>
          </cell>
          <cell r="G56" t="str">
            <v>н</v>
          </cell>
          <cell r="H56">
            <v>1</v>
          </cell>
          <cell r="I56" t="e">
            <v>#N/A</v>
          </cell>
          <cell r="J56">
            <v>546.89800000000002</v>
          </cell>
          <cell r="K56">
            <v>3.1469999999999345</v>
          </cell>
          <cell r="L56">
            <v>50</v>
          </cell>
          <cell r="M56">
            <v>0</v>
          </cell>
          <cell r="N56">
            <v>0</v>
          </cell>
          <cell r="O56">
            <v>50</v>
          </cell>
          <cell r="P56">
            <v>32</v>
          </cell>
          <cell r="U56">
            <v>80</v>
          </cell>
          <cell r="V56">
            <v>57.121199999999988</v>
          </cell>
          <cell r="W56">
            <v>80</v>
          </cell>
          <cell r="X56">
            <v>8.9832321449829511</v>
          </cell>
          <cell r="Y56">
            <v>4.4315070411686044</v>
          </cell>
          <cell r="AB56">
            <v>264.43900000000002</v>
          </cell>
          <cell r="AC56">
            <v>0</v>
          </cell>
          <cell r="AD56">
            <v>92.161000000000001</v>
          </cell>
          <cell r="AE56">
            <v>39.024799999999999</v>
          </cell>
          <cell r="AF56">
            <v>44.262999999999998</v>
          </cell>
          <cell r="AG56" t="str">
            <v>ферат</v>
          </cell>
          <cell r="AH56">
            <v>0</v>
          </cell>
          <cell r="AI56">
            <v>32</v>
          </cell>
        </row>
        <row r="57">
          <cell r="A57" t="str">
            <v xml:space="preserve"> 263  Шпикачки Стародворские, ВЕС.  ПОКОМ</v>
          </cell>
          <cell r="B57" t="str">
            <v>кг</v>
          </cell>
          <cell r="C57">
            <v>51.76</v>
          </cell>
          <cell r="D57">
            <v>325.76299999999998</v>
          </cell>
          <cell r="E57">
            <v>221.72900000000001</v>
          </cell>
          <cell r="F57">
            <v>34.485999999999997</v>
          </cell>
          <cell r="G57">
            <v>0</v>
          </cell>
          <cell r="H57">
            <v>1</v>
          </cell>
          <cell r="I57" t="e">
            <v>#N/A</v>
          </cell>
          <cell r="J57">
            <v>234.29599999999999</v>
          </cell>
          <cell r="K57">
            <v>-12.566999999999979</v>
          </cell>
          <cell r="L57">
            <v>30</v>
          </cell>
          <cell r="M57">
            <v>0</v>
          </cell>
          <cell r="N57">
            <v>60</v>
          </cell>
          <cell r="O57">
            <v>20</v>
          </cell>
          <cell r="P57">
            <v>28</v>
          </cell>
          <cell r="U57">
            <v>30</v>
          </cell>
          <cell r="V57">
            <v>25.317200000000003</v>
          </cell>
          <cell r="W57">
            <v>30</v>
          </cell>
          <cell r="X57">
            <v>8.0769595373895999</v>
          </cell>
          <cell r="Y57">
            <v>1.3621569525855937</v>
          </cell>
          <cell r="AB57">
            <v>95.143000000000001</v>
          </cell>
          <cell r="AC57">
            <v>0</v>
          </cell>
          <cell r="AD57">
            <v>22.7134</v>
          </cell>
          <cell r="AE57">
            <v>22.239599999999999</v>
          </cell>
          <cell r="AF57">
            <v>11.916</v>
          </cell>
          <cell r="AG57">
            <v>0</v>
          </cell>
          <cell r="AH57">
            <v>0</v>
          </cell>
          <cell r="AI57">
            <v>28</v>
          </cell>
        </row>
        <row r="58">
          <cell r="A58" t="str">
            <v xml:space="preserve"> 265  Колбаса Балыкбургская, ВЕС, ТМ Баварушка  ПОКОМ</v>
          </cell>
          <cell r="B58" t="str">
            <v>кг</v>
          </cell>
          <cell r="C58">
            <v>38.091000000000001</v>
          </cell>
          <cell r="D58">
            <v>17.73</v>
          </cell>
          <cell r="E58">
            <v>147.28800000000001</v>
          </cell>
          <cell r="F58">
            <v>-95.789000000000001</v>
          </cell>
          <cell r="G58" t="str">
            <v>н</v>
          </cell>
          <cell r="H58">
            <v>1</v>
          </cell>
          <cell r="I58" t="e">
            <v>#N/A</v>
          </cell>
          <cell r="J58">
            <v>578.84100000000001</v>
          </cell>
          <cell r="K58">
            <v>-431.553</v>
          </cell>
          <cell r="L58">
            <v>100</v>
          </cell>
          <cell r="M58">
            <v>0</v>
          </cell>
          <cell r="N58">
            <v>150</v>
          </cell>
          <cell r="O58">
            <v>150</v>
          </cell>
          <cell r="P58">
            <v>40</v>
          </cell>
          <cell r="R58">
            <v>100</v>
          </cell>
          <cell r="U58">
            <v>100</v>
          </cell>
          <cell r="V58">
            <v>29.457600000000003</v>
          </cell>
          <cell r="W58">
            <v>100</v>
          </cell>
          <cell r="X58">
            <v>20.51120933137798</v>
          </cell>
          <cell r="Y58">
            <v>-3.2517584596165334</v>
          </cell>
          <cell r="AB58">
            <v>0</v>
          </cell>
          <cell r="AC58">
            <v>0</v>
          </cell>
          <cell r="AD58">
            <v>62.005600000000001</v>
          </cell>
          <cell r="AE58">
            <v>90.375799999999998</v>
          </cell>
          <cell r="AF58">
            <v>108.497</v>
          </cell>
          <cell r="AG58">
            <v>0</v>
          </cell>
          <cell r="AH58">
            <v>100</v>
          </cell>
          <cell r="AI58">
            <v>40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B59" t="str">
            <v>кг</v>
          </cell>
          <cell r="C59">
            <v>-1.9490000000000001</v>
          </cell>
          <cell r="D59">
            <v>835.13300000000004</v>
          </cell>
          <cell r="E59">
            <v>579.87400000000002</v>
          </cell>
          <cell r="F59">
            <v>87</v>
          </cell>
          <cell r="G59" t="str">
            <v>н</v>
          </cell>
          <cell r="H59">
            <v>1</v>
          </cell>
          <cell r="I59" t="e">
            <v>#N/A</v>
          </cell>
          <cell r="J59">
            <v>643.22699999999998</v>
          </cell>
          <cell r="K59">
            <v>-63.352999999999952</v>
          </cell>
          <cell r="L59">
            <v>80</v>
          </cell>
          <cell r="M59">
            <v>0</v>
          </cell>
          <cell r="N59">
            <v>300</v>
          </cell>
          <cell r="O59">
            <v>120</v>
          </cell>
          <cell r="P59">
            <v>68</v>
          </cell>
          <cell r="U59">
            <v>90</v>
          </cell>
          <cell r="V59">
            <v>90.279600000000002</v>
          </cell>
          <cell r="W59">
            <v>100</v>
          </cell>
          <cell r="X59">
            <v>8.6065955099490914</v>
          </cell>
          <cell r="Y59">
            <v>0.96367285632634614</v>
          </cell>
          <cell r="AB59">
            <v>128.476</v>
          </cell>
          <cell r="AC59">
            <v>0</v>
          </cell>
          <cell r="AD59">
            <v>74.705999999999989</v>
          </cell>
          <cell r="AE59">
            <v>74.1434</v>
          </cell>
          <cell r="AF59">
            <v>73.805000000000007</v>
          </cell>
          <cell r="AG59">
            <v>0</v>
          </cell>
          <cell r="AH59">
            <v>0</v>
          </cell>
          <cell r="AI59">
            <v>68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B60" t="str">
            <v>кг</v>
          </cell>
          <cell r="C60">
            <v>141.24</v>
          </cell>
          <cell r="D60">
            <v>743.94600000000003</v>
          </cell>
          <cell r="E60">
            <v>565.27700000000004</v>
          </cell>
          <cell r="F60">
            <v>161.34100000000001</v>
          </cell>
          <cell r="G60" t="str">
            <v>н</v>
          </cell>
          <cell r="H60">
            <v>1</v>
          </cell>
          <cell r="I60" t="e">
            <v>#N/A</v>
          </cell>
          <cell r="J60">
            <v>702.6</v>
          </cell>
          <cell r="K60">
            <v>-137.32299999999998</v>
          </cell>
          <cell r="L60">
            <v>80</v>
          </cell>
          <cell r="M60">
            <v>0</v>
          </cell>
          <cell r="N60">
            <v>200</v>
          </cell>
          <cell r="O60">
            <v>150</v>
          </cell>
          <cell r="P60">
            <v>64</v>
          </cell>
          <cell r="U60">
            <v>80</v>
          </cell>
          <cell r="V60">
            <v>89.749200000000002</v>
          </cell>
          <cell r="W60">
            <v>100</v>
          </cell>
          <cell r="X60">
            <v>8.5944052983202077</v>
          </cell>
          <cell r="Y60">
            <v>1.7976873331461451</v>
          </cell>
          <cell r="AB60">
            <v>116.53100000000001</v>
          </cell>
          <cell r="AC60">
            <v>0</v>
          </cell>
          <cell r="AD60">
            <v>81.018799999999999</v>
          </cell>
          <cell r="AE60">
            <v>86.628999999999991</v>
          </cell>
          <cell r="AF60">
            <v>73.665000000000006</v>
          </cell>
          <cell r="AG60">
            <v>0</v>
          </cell>
          <cell r="AH60">
            <v>0</v>
          </cell>
          <cell r="AI60">
            <v>64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B61" t="str">
            <v>шт</v>
          </cell>
          <cell r="C61">
            <v>128</v>
          </cell>
          <cell r="D61">
            <v>2454</v>
          </cell>
          <cell r="E61">
            <v>1886</v>
          </cell>
          <cell r="F61">
            <v>457</v>
          </cell>
          <cell r="G61">
            <v>0</v>
          </cell>
          <cell r="H61">
            <v>0.35</v>
          </cell>
          <cell r="I61" t="e">
            <v>#N/A</v>
          </cell>
          <cell r="J61">
            <v>2486</v>
          </cell>
          <cell r="K61">
            <v>-600</v>
          </cell>
          <cell r="L61">
            <v>400</v>
          </cell>
          <cell r="M61">
            <v>0</v>
          </cell>
          <cell r="N61">
            <v>900</v>
          </cell>
          <cell r="O61">
            <v>400</v>
          </cell>
          <cell r="P61">
            <v>128</v>
          </cell>
          <cell r="U61">
            <v>350</v>
          </cell>
          <cell r="V61">
            <v>336.4</v>
          </cell>
          <cell r="W61">
            <v>400</v>
          </cell>
          <cell r="X61">
            <v>8.6414982164090368</v>
          </cell>
          <cell r="Y61">
            <v>1.3585017835909632</v>
          </cell>
          <cell r="AB61">
            <v>204</v>
          </cell>
          <cell r="AC61">
            <v>0</v>
          </cell>
          <cell r="AD61">
            <v>304</v>
          </cell>
          <cell r="AE61">
            <v>302.60000000000002</v>
          </cell>
          <cell r="AF61">
            <v>375</v>
          </cell>
          <cell r="AG61">
            <v>0</v>
          </cell>
          <cell r="AH61">
            <v>0</v>
          </cell>
          <cell r="AI61">
            <v>128</v>
          </cell>
        </row>
        <row r="62">
          <cell r="A62" t="str">
            <v xml:space="preserve"> 273  Сосиски Сочинки с сочной грудинкой, МГС 0.4кг,   ПОКОМ</v>
          </cell>
          <cell r="B62" t="str">
            <v>шт</v>
          </cell>
          <cell r="C62">
            <v>355</v>
          </cell>
          <cell r="D62">
            <v>8518</v>
          </cell>
          <cell r="E62">
            <v>6112</v>
          </cell>
          <cell r="F62">
            <v>1994</v>
          </cell>
          <cell r="G62">
            <v>0</v>
          </cell>
          <cell r="H62">
            <v>0.4</v>
          </cell>
          <cell r="I62" t="e">
            <v>#N/A</v>
          </cell>
          <cell r="J62">
            <v>6255</v>
          </cell>
          <cell r="K62">
            <v>-143</v>
          </cell>
          <cell r="L62">
            <v>1500</v>
          </cell>
          <cell r="M62">
            <v>0</v>
          </cell>
          <cell r="N62">
            <v>1800</v>
          </cell>
          <cell r="O62">
            <v>1200</v>
          </cell>
          <cell r="P62">
            <v>296</v>
          </cell>
          <cell r="U62">
            <v>1600</v>
          </cell>
          <cell r="V62">
            <v>1107.2</v>
          </cell>
          <cell r="W62">
            <v>1200</v>
          </cell>
          <cell r="X62">
            <v>8.3941473988439306</v>
          </cell>
          <cell r="Y62">
            <v>1.8009393063583814</v>
          </cell>
          <cell r="AB62">
            <v>576</v>
          </cell>
          <cell r="AC62">
            <v>0</v>
          </cell>
          <cell r="AD62">
            <v>1031.8</v>
          </cell>
          <cell r="AE62">
            <v>1189.4000000000001</v>
          </cell>
          <cell r="AF62">
            <v>1055</v>
          </cell>
          <cell r="AG62">
            <v>0</v>
          </cell>
          <cell r="AH62">
            <v>0</v>
          </cell>
          <cell r="AI62">
            <v>296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B63" t="str">
            <v>шт</v>
          </cell>
          <cell r="C63">
            <v>87</v>
          </cell>
          <cell r="D63">
            <v>4963</v>
          </cell>
          <cell r="E63">
            <v>3351</v>
          </cell>
          <cell r="F63">
            <v>1391</v>
          </cell>
          <cell r="G63">
            <v>0</v>
          </cell>
          <cell r="H63">
            <v>0.45</v>
          </cell>
          <cell r="I63" t="e">
            <v>#N/A</v>
          </cell>
          <cell r="J63">
            <v>3479</v>
          </cell>
          <cell r="K63">
            <v>-128</v>
          </cell>
          <cell r="L63">
            <v>500</v>
          </cell>
          <cell r="M63">
            <v>0</v>
          </cell>
          <cell r="N63">
            <v>800</v>
          </cell>
          <cell r="O63">
            <v>600</v>
          </cell>
          <cell r="P63">
            <v>92</v>
          </cell>
          <cell r="R63">
            <v>300</v>
          </cell>
          <cell r="U63">
            <v>1100</v>
          </cell>
          <cell r="V63">
            <v>634.20000000000005</v>
          </cell>
          <cell r="W63">
            <v>700</v>
          </cell>
          <cell r="X63">
            <v>8.5004730368968779</v>
          </cell>
          <cell r="Y63">
            <v>2.1933144118574579</v>
          </cell>
          <cell r="AB63">
            <v>180</v>
          </cell>
          <cell r="AC63">
            <v>0</v>
          </cell>
          <cell r="AD63">
            <v>547</v>
          </cell>
          <cell r="AE63">
            <v>610.4</v>
          </cell>
          <cell r="AF63">
            <v>651</v>
          </cell>
          <cell r="AG63" t="str">
            <v>продсент</v>
          </cell>
          <cell r="AH63">
            <v>135</v>
          </cell>
          <cell r="AI63">
            <v>92</v>
          </cell>
        </row>
        <row r="64">
          <cell r="A64" t="str">
            <v xml:space="preserve"> 283  Сосиски Сочинки, ВЕС, ТМ Стародворье ПОКОМ</v>
          </cell>
          <cell r="B64" t="str">
            <v>кг</v>
          </cell>
          <cell r="C64">
            <v>29.030999999999999</v>
          </cell>
          <cell r="D64">
            <v>1865.365</v>
          </cell>
          <cell r="E64">
            <v>1137</v>
          </cell>
          <cell r="F64">
            <v>486.9</v>
          </cell>
          <cell r="G64">
            <v>0</v>
          </cell>
          <cell r="H64">
            <v>1</v>
          </cell>
          <cell r="I64" t="e">
            <v>#N/A</v>
          </cell>
          <cell r="J64">
            <v>640.28899999999999</v>
          </cell>
          <cell r="K64">
            <v>496.71100000000001</v>
          </cell>
          <cell r="L64">
            <v>150</v>
          </cell>
          <cell r="M64">
            <v>0</v>
          </cell>
          <cell r="N64">
            <v>300</v>
          </cell>
          <cell r="O64">
            <v>220</v>
          </cell>
          <cell r="P64">
            <v>40</v>
          </cell>
          <cell r="R64">
            <v>100</v>
          </cell>
          <cell r="U64">
            <v>220</v>
          </cell>
          <cell r="V64">
            <v>200.63679999999999</v>
          </cell>
          <cell r="W64">
            <v>200</v>
          </cell>
          <cell r="X64">
            <v>8.3578884830699067</v>
          </cell>
          <cell r="Y64">
            <v>2.4267731542767828</v>
          </cell>
          <cell r="AB64">
            <v>133.816</v>
          </cell>
          <cell r="AC64">
            <v>0</v>
          </cell>
          <cell r="AD64">
            <v>96.6</v>
          </cell>
          <cell r="AE64">
            <v>100.6</v>
          </cell>
          <cell r="AF64">
            <v>170</v>
          </cell>
          <cell r="AG64">
            <v>0</v>
          </cell>
          <cell r="AH64">
            <v>100</v>
          </cell>
          <cell r="AI64">
            <v>40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B65" t="str">
            <v>шт</v>
          </cell>
          <cell r="C65">
            <v>124</v>
          </cell>
          <cell r="D65">
            <v>800</v>
          </cell>
          <cell r="E65">
            <v>206</v>
          </cell>
          <cell r="F65">
            <v>718</v>
          </cell>
          <cell r="G65">
            <v>0</v>
          </cell>
          <cell r="H65">
            <v>0.1</v>
          </cell>
          <cell r="I65" t="e">
            <v>#N/A</v>
          </cell>
          <cell r="J65">
            <v>450</v>
          </cell>
          <cell r="K65">
            <v>-244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V65">
            <v>41.2</v>
          </cell>
          <cell r="X65">
            <v>17.427184466019416</v>
          </cell>
          <cell r="Y65">
            <v>17.427184466019416</v>
          </cell>
          <cell r="AB65">
            <v>0</v>
          </cell>
          <cell r="AC65">
            <v>0</v>
          </cell>
          <cell r="AD65">
            <v>26.8</v>
          </cell>
          <cell r="AE65">
            <v>83</v>
          </cell>
          <cell r="AF65">
            <v>86</v>
          </cell>
          <cell r="AG65" t="e">
            <v>#N/A</v>
          </cell>
          <cell r="AH65">
            <v>0</v>
          </cell>
          <cell r="AI65">
            <v>0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B66" t="str">
            <v>шт</v>
          </cell>
          <cell r="C66">
            <v>91</v>
          </cell>
          <cell r="D66">
            <v>2859</v>
          </cell>
          <cell r="E66">
            <v>1744</v>
          </cell>
          <cell r="F66">
            <v>406</v>
          </cell>
          <cell r="G66">
            <v>0</v>
          </cell>
          <cell r="H66">
            <v>0.35</v>
          </cell>
          <cell r="I66" t="e">
            <v>#N/A</v>
          </cell>
          <cell r="J66">
            <v>1917</v>
          </cell>
          <cell r="K66">
            <v>-173</v>
          </cell>
          <cell r="L66">
            <v>300</v>
          </cell>
          <cell r="M66">
            <v>0</v>
          </cell>
          <cell r="N66">
            <v>800</v>
          </cell>
          <cell r="O66">
            <v>300</v>
          </cell>
          <cell r="P66">
            <v>140</v>
          </cell>
          <cell r="U66">
            <v>400</v>
          </cell>
          <cell r="V66">
            <v>291.2</v>
          </cell>
          <cell r="W66">
            <v>300</v>
          </cell>
          <cell r="X66">
            <v>8.6057692307692317</v>
          </cell>
          <cell r="Y66">
            <v>1.3942307692307694</v>
          </cell>
          <cell r="AB66">
            <v>288</v>
          </cell>
          <cell r="AC66">
            <v>0</v>
          </cell>
          <cell r="AD66">
            <v>269.8</v>
          </cell>
          <cell r="AE66">
            <v>256</v>
          </cell>
          <cell r="AF66">
            <v>265</v>
          </cell>
          <cell r="AG66">
            <v>0</v>
          </cell>
          <cell r="AH66">
            <v>0</v>
          </cell>
          <cell r="AI66">
            <v>140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B67" t="str">
            <v>кг</v>
          </cell>
          <cell r="C67">
            <v>-17.908000000000001</v>
          </cell>
          <cell r="D67">
            <v>1118.498</v>
          </cell>
          <cell r="E67">
            <v>744</v>
          </cell>
          <cell r="F67">
            <v>215.852</v>
          </cell>
          <cell r="G67">
            <v>0</v>
          </cell>
          <cell r="H67">
            <v>1</v>
          </cell>
          <cell r="I67" t="e">
            <v>#N/A</v>
          </cell>
          <cell r="J67">
            <v>400.76400000000001</v>
          </cell>
          <cell r="K67">
            <v>343.23599999999999</v>
          </cell>
          <cell r="L67">
            <v>150</v>
          </cell>
          <cell r="M67">
            <v>0</v>
          </cell>
          <cell r="N67">
            <v>300</v>
          </cell>
          <cell r="O67">
            <v>250</v>
          </cell>
          <cell r="P67">
            <v>16</v>
          </cell>
          <cell r="U67">
            <v>150</v>
          </cell>
          <cell r="V67">
            <v>141.95099999999999</v>
          </cell>
          <cell r="W67">
            <v>200</v>
          </cell>
          <cell r="X67">
            <v>8.9175278793386443</v>
          </cell>
          <cell r="Y67">
            <v>1.5206092243097971</v>
          </cell>
          <cell r="AB67">
            <v>34.244999999999997</v>
          </cell>
          <cell r="AC67">
            <v>0</v>
          </cell>
          <cell r="AD67">
            <v>99.2</v>
          </cell>
          <cell r="AE67">
            <v>128.80000000000001</v>
          </cell>
          <cell r="AF67">
            <v>66.494</v>
          </cell>
          <cell r="AG67" t="str">
            <v>увел</v>
          </cell>
          <cell r="AH67">
            <v>0</v>
          </cell>
          <cell r="AI67">
            <v>16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B68" t="str">
            <v>шт</v>
          </cell>
          <cell r="C68">
            <v>392</v>
          </cell>
          <cell r="D68">
            <v>10887</v>
          </cell>
          <cell r="E68">
            <v>5661</v>
          </cell>
          <cell r="F68">
            <v>2142</v>
          </cell>
          <cell r="G68">
            <v>0</v>
          </cell>
          <cell r="H68">
            <v>0.4</v>
          </cell>
          <cell r="I68" t="e">
            <v>#N/A</v>
          </cell>
          <cell r="J68">
            <v>5876</v>
          </cell>
          <cell r="K68">
            <v>-215</v>
          </cell>
          <cell r="L68">
            <v>1300</v>
          </cell>
          <cell r="M68">
            <v>0</v>
          </cell>
          <cell r="N68">
            <v>2200</v>
          </cell>
          <cell r="O68">
            <v>1300</v>
          </cell>
          <cell r="P68">
            <v>296</v>
          </cell>
          <cell r="U68">
            <v>1000</v>
          </cell>
          <cell r="V68">
            <v>1047</v>
          </cell>
          <cell r="W68">
            <v>1000</v>
          </cell>
          <cell r="X68">
            <v>8.540592168099332</v>
          </cell>
          <cell r="Y68">
            <v>2.0458452722063036</v>
          </cell>
          <cell r="AB68">
            <v>426</v>
          </cell>
          <cell r="AC68">
            <v>0</v>
          </cell>
          <cell r="AD68">
            <v>1078</v>
          </cell>
          <cell r="AE68">
            <v>1127.8</v>
          </cell>
          <cell r="AF68">
            <v>867</v>
          </cell>
          <cell r="AG68" t="e">
            <v>#N/A</v>
          </cell>
          <cell r="AH68">
            <v>0</v>
          </cell>
          <cell r="AI68">
            <v>296</v>
          </cell>
        </row>
        <row r="69">
          <cell r="A69" t="str">
            <v xml:space="preserve"> 302  Сосиски Сочинки по-баварски,  0.4кг, ТМ Стародворье  ПОКОМ</v>
          </cell>
          <cell r="B69" t="str">
            <v>шт</v>
          </cell>
          <cell r="C69">
            <v>664</v>
          </cell>
          <cell r="D69">
            <v>8537</v>
          </cell>
          <cell r="E69">
            <v>6750</v>
          </cell>
          <cell r="F69">
            <v>1634</v>
          </cell>
          <cell r="G69">
            <v>0</v>
          </cell>
          <cell r="H69">
            <v>0.4</v>
          </cell>
          <cell r="I69" t="e">
            <v>#N/A</v>
          </cell>
          <cell r="J69">
            <v>7054</v>
          </cell>
          <cell r="K69">
            <v>-304</v>
          </cell>
          <cell r="L69">
            <v>1400</v>
          </cell>
          <cell r="M69">
            <v>0</v>
          </cell>
          <cell r="N69">
            <v>2300</v>
          </cell>
          <cell r="O69">
            <v>2000</v>
          </cell>
          <cell r="P69">
            <v>496</v>
          </cell>
          <cell r="U69">
            <v>1800</v>
          </cell>
          <cell r="V69">
            <v>1244.4000000000001</v>
          </cell>
          <cell r="W69">
            <v>1300</v>
          </cell>
          <cell r="X69">
            <v>8.3847637415621978</v>
          </cell>
          <cell r="Y69">
            <v>1.3130826100932176</v>
          </cell>
          <cell r="AB69">
            <v>528</v>
          </cell>
          <cell r="AC69">
            <v>0</v>
          </cell>
          <cell r="AD69">
            <v>1221.4000000000001</v>
          </cell>
          <cell r="AE69">
            <v>1215.4000000000001</v>
          </cell>
          <cell r="AF69">
            <v>1056</v>
          </cell>
          <cell r="AG69" t="e">
            <v>#N/A</v>
          </cell>
          <cell r="AH69">
            <v>0</v>
          </cell>
          <cell r="AI69">
            <v>496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B70" t="str">
            <v>кг</v>
          </cell>
          <cell r="C70">
            <v>32.238999999999997</v>
          </cell>
          <cell r="D70">
            <v>56.932000000000002</v>
          </cell>
          <cell r="E70">
            <v>52.972000000000001</v>
          </cell>
          <cell r="F70">
            <v>34.765999999999998</v>
          </cell>
          <cell r="G70">
            <v>0</v>
          </cell>
          <cell r="H70">
            <v>1</v>
          </cell>
          <cell r="I70" t="e">
            <v>#N/A</v>
          </cell>
          <cell r="J70">
            <v>83.128</v>
          </cell>
          <cell r="K70">
            <v>-30.155999999999999</v>
          </cell>
          <cell r="L70">
            <v>20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30</v>
          </cell>
          <cell r="V70">
            <v>10.5944</v>
          </cell>
          <cell r="W70">
            <v>20</v>
          </cell>
          <cell r="X70">
            <v>9.8888091822094673</v>
          </cell>
          <cell r="Y70">
            <v>3.2815449671524575</v>
          </cell>
          <cell r="AB70">
            <v>0</v>
          </cell>
          <cell r="AC70">
            <v>0</v>
          </cell>
          <cell r="AD70">
            <v>12.768600000000001</v>
          </cell>
          <cell r="AE70">
            <v>12.099399999999999</v>
          </cell>
          <cell r="AF70">
            <v>19.344999999999999</v>
          </cell>
          <cell r="AG70" t="e">
            <v>#N/A</v>
          </cell>
          <cell r="AH70">
            <v>0</v>
          </cell>
          <cell r="AI70">
            <v>0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B71" t="str">
            <v>кг</v>
          </cell>
          <cell r="C71">
            <v>32.087000000000003</v>
          </cell>
          <cell r="D71">
            <v>161.76</v>
          </cell>
          <cell r="E71">
            <v>106.57899999999999</v>
          </cell>
          <cell r="F71">
            <v>70.936000000000007</v>
          </cell>
          <cell r="G71">
            <v>0</v>
          </cell>
          <cell r="H71">
            <v>1</v>
          </cell>
          <cell r="I71" t="e">
            <v>#N/A</v>
          </cell>
          <cell r="J71">
            <v>147.72300000000001</v>
          </cell>
          <cell r="K71">
            <v>-41.14400000000002</v>
          </cell>
          <cell r="L71">
            <v>0</v>
          </cell>
          <cell r="M71">
            <v>0</v>
          </cell>
          <cell r="N71">
            <v>0</v>
          </cell>
          <cell r="O71">
            <v>30</v>
          </cell>
          <cell r="P71">
            <v>8</v>
          </cell>
          <cell r="U71">
            <v>20</v>
          </cell>
          <cell r="V71">
            <v>16.165199999999999</v>
          </cell>
          <cell r="W71">
            <v>30</v>
          </cell>
          <cell r="X71">
            <v>9.337094499294782</v>
          </cell>
          <cell r="Y71">
            <v>4.3881919184420859</v>
          </cell>
          <cell r="AB71">
            <v>25.753</v>
          </cell>
          <cell r="AC71">
            <v>0</v>
          </cell>
          <cell r="AD71">
            <v>15.378</v>
          </cell>
          <cell r="AE71">
            <v>13.5184</v>
          </cell>
          <cell r="AF71">
            <v>17.149000000000001</v>
          </cell>
          <cell r="AG71" t="e">
            <v>#N/A</v>
          </cell>
          <cell r="AH71">
            <v>0</v>
          </cell>
          <cell r="AI71">
            <v>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B72" t="str">
            <v>шт</v>
          </cell>
          <cell r="C72">
            <v>195</v>
          </cell>
          <cell r="D72">
            <v>1590</v>
          </cell>
          <cell r="E72">
            <v>1375</v>
          </cell>
          <cell r="F72">
            <v>146</v>
          </cell>
          <cell r="G72">
            <v>0</v>
          </cell>
          <cell r="H72">
            <v>0.35</v>
          </cell>
          <cell r="I72" t="e">
            <v>#N/A</v>
          </cell>
          <cell r="J72">
            <v>1598</v>
          </cell>
          <cell r="K72">
            <v>-223</v>
          </cell>
          <cell r="L72">
            <v>200</v>
          </cell>
          <cell r="M72">
            <v>0</v>
          </cell>
          <cell r="N72">
            <v>700</v>
          </cell>
          <cell r="O72">
            <v>300</v>
          </cell>
          <cell r="P72">
            <v>104</v>
          </cell>
          <cell r="U72">
            <v>400</v>
          </cell>
          <cell r="V72">
            <v>233</v>
          </cell>
          <cell r="W72">
            <v>300</v>
          </cell>
          <cell r="X72">
            <v>8.7811158798283255</v>
          </cell>
          <cell r="Y72">
            <v>0.62660944206008584</v>
          </cell>
          <cell r="AB72">
            <v>210</v>
          </cell>
          <cell r="AC72">
            <v>0</v>
          </cell>
          <cell r="AD72">
            <v>186.8</v>
          </cell>
          <cell r="AE72">
            <v>123.4</v>
          </cell>
          <cell r="AF72">
            <v>192</v>
          </cell>
          <cell r="AG72" t="e">
            <v>#N/A</v>
          </cell>
          <cell r="AH72">
            <v>0</v>
          </cell>
          <cell r="AI72">
            <v>104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B73" t="str">
            <v>шт</v>
          </cell>
          <cell r="C73">
            <v>128</v>
          </cell>
          <cell r="D73">
            <v>2306</v>
          </cell>
          <cell r="E73">
            <v>1663</v>
          </cell>
          <cell r="F73">
            <v>382</v>
          </cell>
          <cell r="G73">
            <v>0</v>
          </cell>
          <cell r="H73">
            <v>0.35</v>
          </cell>
          <cell r="I73" t="e">
            <v>#N/A</v>
          </cell>
          <cell r="J73">
            <v>2376</v>
          </cell>
          <cell r="K73">
            <v>-713</v>
          </cell>
          <cell r="L73">
            <v>300</v>
          </cell>
          <cell r="M73">
            <v>0</v>
          </cell>
          <cell r="N73">
            <v>800</v>
          </cell>
          <cell r="O73">
            <v>300</v>
          </cell>
          <cell r="P73">
            <v>140</v>
          </cell>
          <cell r="U73">
            <v>300</v>
          </cell>
          <cell r="V73">
            <v>273.8</v>
          </cell>
          <cell r="W73">
            <v>300</v>
          </cell>
          <cell r="X73">
            <v>8.6997808619430241</v>
          </cell>
          <cell r="Y73">
            <v>1.3951789627465303</v>
          </cell>
          <cell r="AB73">
            <v>294</v>
          </cell>
          <cell r="AC73">
            <v>0</v>
          </cell>
          <cell r="AD73">
            <v>274.8</v>
          </cell>
          <cell r="AE73">
            <v>267.39999999999998</v>
          </cell>
          <cell r="AF73">
            <v>201</v>
          </cell>
          <cell r="AG73" t="e">
            <v>#N/A</v>
          </cell>
          <cell r="AH73">
            <v>0</v>
          </cell>
          <cell r="AI73">
            <v>140</v>
          </cell>
        </row>
        <row r="74">
          <cell r="A74" t="str">
            <v xml:space="preserve"> 309  Сосиски Сочинки с сыром 0,4 кг ТМ Стародворье  ПОКОМ</v>
          </cell>
          <cell r="B74" t="str">
            <v>шт</v>
          </cell>
          <cell r="C74">
            <v>309</v>
          </cell>
          <cell r="D74">
            <v>1843</v>
          </cell>
          <cell r="E74">
            <v>1409</v>
          </cell>
          <cell r="F74">
            <v>491</v>
          </cell>
          <cell r="G74">
            <v>0</v>
          </cell>
          <cell r="H74">
            <v>0.4</v>
          </cell>
          <cell r="I74" t="e">
            <v>#N/A</v>
          </cell>
          <cell r="J74">
            <v>1681</v>
          </cell>
          <cell r="K74">
            <v>-272</v>
          </cell>
          <cell r="L74">
            <v>250</v>
          </cell>
          <cell r="M74">
            <v>0</v>
          </cell>
          <cell r="N74">
            <v>250</v>
          </cell>
          <cell r="O74">
            <v>300</v>
          </cell>
          <cell r="P74">
            <v>139.19999999999999</v>
          </cell>
          <cell r="U74">
            <v>300</v>
          </cell>
          <cell r="V74">
            <v>217</v>
          </cell>
          <cell r="W74">
            <v>300</v>
          </cell>
          <cell r="X74">
            <v>8.7142857142857135</v>
          </cell>
          <cell r="Y74">
            <v>2.2626728110599079</v>
          </cell>
          <cell r="AB74">
            <v>324</v>
          </cell>
          <cell r="AC74">
            <v>0</v>
          </cell>
          <cell r="AD74">
            <v>226.6</v>
          </cell>
          <cell r="AE74">
            <v>208</v>
          </cell>
          <cell r="AF74">
            <v>157</v>
          </cell>
          <cell r="AG74" t="e">
            <v>#N/A</v>
          </cell>
          <cell r="AH74">
            <v>0</v>
          </cell>
          <cell r="AI74">
            <v>139.19999999999999</v>
          </cell>
        </row>
        <row r="75">
          <cell r="A75" t="str">
            <v xml:space="preserve"> 312  Ветчина Филейская ВЕС ТМ  Вязанка ТС Столичная  ПОКОМ</v>
          </cell>
          <cell r="B75" t="str">
            <v>кг</v>
          </cell>
          <cell r="C75">
            <v>62.817999999999998</v>
          </cell>
          <cell r="D75">
            <v>602.61</v>
          </cell>
          <cell r="E75">
            <v>362.81700000000001</v>
          </cell>
          <cell r="F75">
            <v>187.09</v>
          </cell>
          <cell r="G75">
            <v>0</v>
          </cell>
          <cell r="H75">
            <v>1</v>
          </cell>
          <cell r="I75" t="e">
            <v>#N/A</v>
          </cell>
          <cell r="J75">
            <v>399.37400000000002</v>
          </cell>
          <cell r="K75">
            <v>-36.557000000000016</v>
          </cell>
          <cell r="L75">
            <v>100</v>
          </cell>
          <cell r="M75">
            <v>0</v>
          </cell>
          <cell r="N75">
            <v>0</v>
          </cell>
          <cell r="O75">
            <v>80</v>
          </cell>
          <cell r="P75">
            <v>54</v>
          </cell>
          <cell r="U75">
            <v>40</v>
          </cell>
          <cell r="V75">
            <v>53.17</v>
          </cell>
          <cell r="W75">
            <v>60</v>
          </cell>
          <cell r="X75">
            <v>8.7848410757946205</v>
          </cell>
          <cell r="Y75">
            <v>3.5187135602783526</v>
          </cell>
          <cell r="AB75">
            <v>96.966999999999999</v>
          </cell>
          <cell r="AC75">
            <v>0</v>
          </cell>
          <cell r="AD75">
            <v>48.748599999999996</v>
          </cell>
          <cell r="AE75">
            <v>58.779399999999995</v>
          </cell>
          <cell r="AF75">
            <v>48.701000000000001</v>
          </cell>
          <cell r="AG75" t="e">
            <v>#N/A</v>
          </cell>
          <cell r="AH75">
            <v>0</v>
          </cell>
          <cell r="AI75">
            <v>54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B76" t="str">
            <v>шт</v>
          </cell>
          <cell r="C76">
            <v>94</v>
          </cell>
          <cell r="D76">
            <v>7</v>
          </cell>
          <cell r="E76">
            <v>49</v>
          </cell>
          <cell r="F76">
            <v>42</v>
          </cell>
          <cell r="G76">
            <v>0</v>
          </cell>
          <cell r="H76">
            <v>0.3</v>
          </cell>
          <cell r="I76" t="e">
            <v>#N/A</v>
          </cell>
          <cell r="J76">
            <v>84</v>
          </cell>
          <cell r="K76">
            <v>-35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V76">
            <v>9.8000000000000007</v>
          </cell>
          <cell r="X76">
            <v>4.2857142857142856</v>
          </cell>
          <cell r="Y76">
            <v>4.2857142857142856</v>
          </cell>
          <cell r="AB76">
            <v>0</v>
          </cell>
          <cell r="AC76">
            <v>0</v>
          </cell>
          <cell r="AD76">
            <v>11.4</v>
          </cell>
          <cell r="AE76">
            <v>15.8</v>
          </cell>
          <cell r="AF76">
            <v>2</v>
          </cell>
          <cell r="AG76" t="e">
            <v>#N/A</v>
          </cell>
          <cell r="AH76">
            <v>0</v>
          </cell>
          <cell r="AI76">
            <v>0</v>
          </cell>
        </row>
        <row r="77">
          <cell r="A77" t="str">
            <v xml:space="preserve"> 315  Колбаса вареная Молокуша ТМ Вязанка ВЕС, ПОКОМ</v>
          </cell>
          <cell r="B77" t="str">
            <v>кг</v>
          </cell>
          <cell r="C77">
            <v>484.99799999999999</v>
          </cell>
          <cell r="D77">
            <v>1380.9559999999999</v>
          </cell>
          <cell r="E77">
            <v>943.30899999999997</v>
          </cell>
          <cell r="F77">
            <v>682.85699999999997</v>
          </cell>
          <cell r="G77" t="str">
            <v>н</v>
          </cell>
          <cell r="H77">
            <v>1</v>
          </cell>
          <cell r="I77" t="e">
            <v>#N/A</v>
          </cell>
          <cell r="J77">
            <v>949.33299999999997</v>
          </cell>
          <cell r="K77">
            <v>-6.0240000000000009</v>
          </cell>
          <cell r="L77">
            <v>150</v>
          </cell>
          <cell r="M77">
            <v>0</v>
          </cell>
          <cell r="N77">
            <v>0</v>
          </cell>
          <cell r="O77">
            <v>100</v>
          </cell>
          <cell r="P77">
            <v>68</v>
          </cell>
          <cell r="U77">
            <v>300</v>
          </cell>
          <cell r="V77">
            <v>160.55279999999999</v>
          </cell>
          <cell r="W77">
            <v>200</v>
          </cell>
          <cell r="X77">
            <v>8.9245220263987921</v>
          </cell>
          <cell r="Y77">
            <v>4.253161576752321</v>
          </cell>
          <cell r="AB77">
            <v>140.54499999999999</v>
          </cell>
          <cell r="AC77">
            <v>0</v>
          </cell>
          <cell r="AD77">
            <v>274.32319999999999</v>
          </cell>
          <cell r="AE77">
            <v>200.0532</v>
          </cell>
          <cell r="AF77">
            <v>170.785</v>
          </cell>
          <cell r="AG77" t="str">
            <v>оконч</v>
          </cell>
          <cell r="AH77">
            <v>0</v>
          </cell>
          <cell r="AI77">
            <v>68</v>
          </cell>
        </row>
        <row r="78">
          <cell r="A78" t="str">
            <v xml:space="preserve"> 316  Колбаса Нежная ТМ Зареченские ВЕС  ПОКОМ</v>
          </cell>
          <cell r="B78" t="str">
            <v>кг</v>
          </cell>
          <cell r="C78">
            <v>97.617000000000004</v>
          </cell>
          <cell r="D78">
            <v>564.51199999999994</v>
          </cell>
          <cell r="E78">
            <v>338.572</v>
          </cell>
          <cell r="F78">
            <v>94.375</v>
          </cell>
          <cell r="G78">
            <v>0</v>
          </cell>
          <cell r="H78">
            <v>1</v>
          </cell>
          <cell r="I78" t="e">
            <v>#N/A</v>
          </cell>
          <cell r="J78">
            <v>349.351</v>
          </cell>
          <cell r="K78">
            <v>-10.778999999999996</v>
          </cell>
          <cell r="L78">
            <v>30</v>
          </cell>
          <cell r="M78">
            <v>0</v>
          </cell>
          <cell r="N78">
            <v>50</v>
          </cell>
          <cell r="O78">
            <v>40</v>
          </cell>
          <cell r="P78">
            <v>12</v>
          </cell>
          <cell r="U78">
            <v>30</v>
          </cell>
          <cell r="V78">
            <v>29.548399999999997</v>
          </cell>
          <cell r="W78">
            <v>30</v>
          </cell>
          <cell r="X78">
            <v>9.2856127573743432</v>
          </cell>
          <cell r="Y78">
            <v>3.1939123607369608</v>
          </cell>
          <cell r="AB78">
            <v>190.83</v>
          </cell>
          <cell r="AC78">
            <v>0</v>
          </cell>
          <cell r="AD78">
            <v>28.814999999999998</v>
          </cell>
          <cell r="AE78">
            <v>30.001200000000001</v>
          </cell>
          <cell r="AF78">
            <v>23.263000000000002</v>
          </cell>
          <cell r="AG78">
            <v>0</v>
          </cell>
          <cell r="AH78">
            <v>0</v>
          </cell>
          <cell r="AI78">
            <v>12</v>
          </cell>
        </row>
        <row r="79">
          <cell r="A79" t="str">
            <v xml:space="preserve"> 317 Колбаса Сервелат Рижский ТМ Зареченские, ВЕС  ПОКОМ</v>
          </cell>
          <cell r="B79" t="str">
            <v>кг</v>
          </cell>
          <cell r="D79">
            <v>48.642000000000003</v>
          </cell>
          <cell r="E79">
            <v>36.890999999999998</v>
          </cell>
          <cell r="F79">
            <v>11.750999999999999</v>
          </cell>
          <cell r="G79">
            <v>0</v>
          </cell>
          <cell r="H79">
            <v>1</v>
          </cell>
          <cell r="I79" t="e">
            <v>#N/A</v>
          </cell>
          <cell r="J79">
            <v>40.957000000000001</v>
          </cell>
          <cell r="K79">
            <v>-4.0660000000000025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20</v>
          </cell>
          <cell r="U79">
            <v>10</v>
          </cell>
          <cell r="V79">
            <v>4.7159999999999993</v>
          </cell>
          <cell r="X79">
            <v>8.8530534351145054</v>
          </cell>
          <cell r="Y79">
            <v>2.4917302798982193</v>
          </cell>
          <cell r="AB79">
            <v>13.311</v>
          </cell>
          <cell r="AC79">
            <v>0</v>
          </cell>
          <cell r="AD79">
            <v>3.4609999999999999</v>
          </cell>
          <cell r="AE79">
            <v>3.0737999999999999</v>
          </cell>
          <cell r="AF79">
            <v>15.452</v>
          </cell>
          <cell r="AG79" t="e">
            <v>#N/A</v>
          </cell>
          <cell r="AH79">
            <v>20</v>
          </cell>
          <cell r="AI79">
            <v>0</v>
          </cell>
        </row>
        <row r="80">
          <cell r="A80" t="str">
            <v xml:space="preserve"> 318  Сосиски Датские ТМ Зареченские, ВЕС  ПОКОМ</v>
          </cell>
          <cell r="B80" t="str">
            <v>кг</v>
          </cell>
          <cell r="C80">
            <v>537.149</v>
          </cell>
          <cell r="D80">
            <v>4348.0510000000004</v>
          </cell>
          <cell r="E80">
            <v>3264.8710000000001</v>
          </cell>
          <cell r="F80">
            <v>488.15300000000002</v>
          </cell>
          <cell r="G80">
            <v>0</v>
          </cell>
          <cell r="H80">
            <v>1</v>
          </cell>
          <cell r="I80" t="e">
            <v>#N/A</v>
          </cell>
          <cell r="J80">
            <v>3317.4989999999998</v>
          </cell>
          <cell r="K80">
            <v>-52.627999999999702</v>
          </cell>
          <cell r="L80">
            <v>500</v>
          </cell>
          <cell r="M80">
            <v>0</v>
          </cell>
          <cell r="N80">
            <v>1000</v>
          </cell>
          <cell r="O80">
            <v>400</v>
          </cell>
          <cell r="P80">
            <v>600</v>
          </cell>
          <cell r="R80">
            <v>100</v>
          </cell>
          <cell r="U80">
            <v>600</v>
          </cell>
          <cell r="V80">
            <v>419.1848</v>
          </cell>
          <cell r="W80">
            <v>500</v>
          </cell>
          <cell r="X80">
            <v>8.5598356619801113</v>
          </cell>
          <cell r="Y80">
            <v>1.1645293436212383</v>
          </cell>
          <cell r="AB80">
            <v>1168.9469999999999</v>
          </cell>
          <cell r="AC80">
            <v>0</v>
          </cell>
          <cell r="AD80">
            <v>414.89040000000006</v>
          </cell>
          <cell r="AE80">
            <v>404.18400000000003</v>
          </cell>
          <cell r="AF80">
            <v>417.23200000000003</v>
          </cell>
          <cell r="AG80" t="e">
            <v>#N/A</v>
          </cell>
          <cell r="AH80">
            <v>100</v>
          </cell>
          <cell r="AI80">
            <v>600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B81" t="str">
            <v>шт</v>
          </cell>
          <cell r="C81">
            <v>283</v>
          </cell>
          <cell r="D81">
            <v>9571</v>
          </cell>
          <cell r="E81">
            <v>7978</v>
          </cell>
          <cell r="F81">
            <v>960</v>
          </cell>
          <cell r="G81">
            <v>0</v>
          </cell>
          <cell r="H81">
            <v>0.45</v>
          </cell>
          <cell r="I81" t="e">
            <v>#N/A</v>
          </cell>
          <cell r="J81">
            <v>8101</v>
          </cell>
          <cell r="K81">
            <v>-123</v>
          </cell>
          <cell r="L81">
            <v>1000</v>
          </cell>
          <cell r="M81">
            <v>0</v>
          </cell>
          <cell r="N81">
            <v>1500</v>
          </cell>
          <cell r="O81">
            <v>800</v>
          </cell>
          <cell r="P81">
            <v>312</v>
          </cell>
          <cell r="R81">
            <v>200</v>
          </cell>
          <cell r="U81">
            <v>1500</v>
          </cell>
          <cell r="V81">
            <v>813.6</v>
          </cell>
          <cell r="W81">
            <v>1000</v>
          </cell>
          <cell r="X81">
            <v>8.5545722713864301</v>
          </cell>
          <cell r="Y81">
            <v>1.1799410029498525</v>
          </cell>
          <cell r="AB81">
            <v>650</v>
          </cell>
          <cell r="AC81">
            <v>3260</v>
          </cell>
          <cell r="AD81">
            <v>908.6</v>
          </cell>
          <cell r="AE81">
            <v>778.8</v>
          </cell>
          <cell r="AF81">
            <v>846</v>
          </cell>
          <cell r="AG81" t="str">
            <v>оконч</v>
          </cell>
          <cell r="AH81">
            <v>90</v>
          </cell>
          <cell r="AI81">
            <v>312</v>
          </cell>
        </row>
        <row r="82">
          <cell r="A82" t="str">
            <v xml:space="preserve"> 322  Колбаса вареная Молокуша 0,45кг ТМ Вязанка  ПОКОМ</v>
          </cell>
          <cell r="B82" t="str">
            <v>шт</v>
          </cell>
          <cell r="C82">
            <v>287</v>
          </cell>
          <cell r="D82">
            <v>5979</v>
          </cell>
          <cell r="E82">
            <v>5576</v>
          </cell>
          <cell r="F82">
            <v>292</v>
          </cell>
          <cell r="G82" t="str">
            <v>акяб</v>
          </cell>
          <cell r="H82">
            <v>0.45</v>
          </cell>
          <cell r="I82" t="e">
            <v>#N/A</v>
          </cell>
          <cell r="J82">
            <v>6137</v>
          </cell>
          <cell r="K82">
            <v>-561</v>
          </cell>
          <cell r="L82">
            <v>1300</v>
          </cell>
          <cell r="M82">
            <v>0</v>
          </cell>
          <cell r="N82">
            <v>1800</v>
          </cell>
          <cell r="O82">
            <v>800</v>
          </cell>
          <cell r="P82">
            <v>280</v>
          </cell>
          <cell r="R82">
            <v>1100</v>
          </cell>
          <cell r="U82">
            <v>2000</v>
          </cell>
          <cell r="V82">
            <v>987.2</v>
          </cell>
          <cell r="W82">
            <v>1200</v>
          </cell>
          <cell r="X82">
            <v>8.6021069692058347</v>
          </cell>
          <cell r="Y82">
            <v>0.2957860615883306</v>
          </cell>
          <cell r="AB82">
            <v>0</v>
          </cell>
          <cell r="AC82">
            <v>640</v>
          </cell>
          <cell r="AD82">
            <v>736.8</v>
          </cell>
          <cell r="AE82">
            <v>1035.2</v>
          </cell>
          <cell r="AF82">
            <v>1218</v>
          </cell>
          <cell r="AG82" t="str">
            <v>аксент</v>
          </cell>
          <cell r="AH82">
            <v>495</v>
          </cell>
          <cell r="AI82">
            <v>280</v>
          </cell>
        </row>
        <row r="83">
          <cell r="A83" t="str">
            <v xml:space="preserve"> 324  Ветчина Филейская ТМ Вязанка Столичная 0,45 кг ПОКОМ</v>
          </cell>
          <cell r="B83" t="str">
            <v>шт</v>
          </cell>
          <cell r="C83">
            <v>110</v>
          </cell>
          <cell r="D83">
            <v>1782</v>
          </cell>
          <cell r="E83">
            <v>1540</v>
          </cell>
          <cell r="F83">
            <v>237</v>
          </cell>
          <cell r="G83">
            <v>0</v>
          </cell>
          <cell r="H83">
            <v>0.45</v>
          </cell>
          <cell r="I83" t="e">
            <v>#N/A</v>
          </cell>
          <cell r="J83">
            <v>1805</v>
          </cell>
          <cell r="K83">
            <v>-265</v>
          </cell>
          <cell r="L83">
            <v>250</v>
          </cell>
          <cell r="M83">
            <v>0</v>
          </cell>
          <cell r="N83">
            <v>600</v>
          </cell>
          <cell r="O83">
            <v>400</v>
          </cell>
          <cell r="P83">
            <v>64</v>
          </cell>
          <cell r="R83">
            <v>200</v>
          </cell>
          <cell r="U83">
            <v>450</v>
          </cell>
          <cell r="V83">
            <v>290</v>
          </cell>
          <cell r="W83">
            <v>400</v>
          </cell>
          <cell r="X83">
            <v>8.7482758620689651</v>
          </cell>
          <cell r="Y83">
            <v>0.8172413793103448</v>
          </cell>
          <cell r="AB83">
            <v>90</v>
          </cell>
          <cell r="AC83">
            <v>0</v>
          </cell>
          <cell r="AD83">
            <v>199.6</v>
          </cell>
          <cell r="AE83">
            <v>240.6</v>
          </cell>
          <cell r="AF83">
            <v>349</v>
          </cell>
          <cell r="AG83" t="str">
            <v>аксент</v>
          </cell>
          <cell r="AH83">
            <v>90</v>
          </cell>
          <cell r="AI83">
            <v>64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B84" t="str">
            <v>кг</v>
          </cell>
          <cell r="C84">
            <v>1.121</v>
          </cell>
          <cell r="D84">
            <v>44.670999999999999</v>
          </cell>
          <cell r="E84">
            <v>9.4529999999999994</v>
          </cell>
          <cell r="F84">
            <v>9.8179999999999996</v>
          </cell>
          <cell r="G84">
            <v>0</v>
          </cell>
          <cell r="H84">
            <v>1</v>
          </cell>
          <cell r="I84" t="e">
            <v>#N/A</v>
          </cell>
          <cell r="J84">
            <v>28.352</v>
          </cell>
          <cell r="K84">
            <v>-18.899000000000001</v>
          </cell>
          <cell r="L84">
            <v>10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V84">
            <v>1.8905999999999998</v>
          </cell>
          <cell r="X84">
            <v>10.4823865439543</v>
          </cell>
          <cell r="Y84">
            <v>5.193060404104517</v>
          </cell>
          <cell r="AB84">
            <v>0</v>
          </cell>
          <cell r="AC84">
            <v>0</v>
          </cell>
          <cell r="AD84">
            <v>1.9260000000000002</v>
          </cell>
          <cell r="AE84">
            <v>3.2497999999999996</v>
          </cell>
          <cell r="AF84">
            <v>4.3689999999999998</v>
          </cell>
          <cell r="AG84" t="str">
            <v>хня</v>
          </cell>
          <cell r="AH84">
            <v>0</v>
          </cell>
          <cell r="AI84">
            <v>0</v>
          </cell>
        </row>
        <row r="85">
          <cell r="A85" t="str">
            <v xml:space="preserve"> 327  Сосиски Сочинки с сыром ТМ Стародворье, ВЕС ПОКОМ</v>
          </cell>
          <cell r="B85" t="str">
            <v>кг</v>
          </cell>
          <cell r="C85">
            <v>39.887999999999998</v>
          </cell>
          <cell r="D85">
            <v>1.26</v>
          </cell>
          <cell r="E85">
            <v>30.414000000000001</v>
          </cell>
          <cell r="F85">
            <v>10.734</v>
          </cell>
          <cell r="G85" t="e">
            <v>#N/A</v>
          </cell>
          <cell r="H85">
            <v>0</v>
          </cell>
          <cell r="I85" t="e">
            <v>#N/A</v>
          </cell>
          <cell r="J85">
            <v>42.953000000000003</v>
          </cell>
          <cell r="K85">
            <v>-12.539000000000001</v>
          </cell>
          <cell r="L85">
            <v>20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10</v>
          </cell>
          <cell r="U85">
            <v>10</v>
          </cell>
          <cell r="V85">
            <v>6.0828000000000007</v>
          </cell>
          <cell r="W85">
            <v>10</v>
          </cell>
          <cell r="X85">
            <v>9.9845465903860049</v>
          </cell>
          <cell r="Y85">
            <v>1.7646478595383703</v>
          </cell>
          <cell r="AB85">
            <v>0</v>
          </cell>
          <cell r="AC85">
            <v>0</v>
          </cell>
          <cell r="AD85">
            <v>4.5118</v>
          </cell>
          <cell r="AE85">
            <v>12.690200000000001</v>
          </cell>
          <cell r="AF85">
            <v>1.319</v>
          </cell>
          <cell r="AG85" t="e">
            <v>#N/A</v>
          </cell>
          <cell r="AH85">
            <v>0</v>
          </cell>
          <cell r="AI85">
            <v>0</v>
          </cell>
        </row>
        <row r="86">
          <cell r="A86" t="str">
            <v xml:space="preserve"> 328  Сардельки Сочинки Стародворье ТМ  0,4 кг ПОКОМ</v>
          </cell>
          <cell r="B86" t="str">
            <v>шт</v>
          </cell>
          <cell r="C86">
            <v>73</v>
          </cell>
          <cell r="D86">
            <v>139</v>
          </cell>
          <cell r="E86">
            <v>167</v>
          </cell>
          <cell r="F86">
            <v>41</v>
          </cell>
          <cell r="G86">
            <v>0</v>
          </cell>
          <cell r="H86">
            <v>0.4</v>
          </cell>
          <cell r="I86" t="e">
            <v>#N/A</v>
          </cell>
          <cell r="J86">
            <v>226</v>
          </cell>
          <cell r="K86">
            <v>-59</v>
          </cell>
          <cell r="L86">
            <v>0</v>
          </cell>
          <cell r="M86">
            <v>0</v>
          </cell>
          <cell r="N86">
            <v>90</v>
          </cell>
          <cell r="O86">
            <v>60</v>
          </cell>
          <cell r="P86">
            <v>0</v>
          </cell>
          <cell r="U86">
            <v>40</v>
          </cell>
          <cell r="V86">
            <v>33.4</v>
          </cell>
          <cell r="W86">
            <v>40</v>
          </cell>
          <cell r="X86">
            <v>8.1137724550898209</v>
          </cell>
          <cell r="Y86">
            <v>1.2275449101796407</v>
          </cell>
          <cell r="AB86">
            <v>0</v>
          </cell>
          <cell r="AC86">
            <v>0</v>
          </cell>
          <cell r="AD86">
            <v>0</v>
          </cell>
          <cell r="AE86">
            <v>13.6</v>
          </cell>
          <cell r="AF86">
            <v>23</v>
          </cell>
          <cell r="AG86" t="e">
            <v>#N/A</v>
          </cell>
          <cell r="AH86">
            <v>0</v>
          </cell>
          <cell r="AI86">
            <v>0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C87">
            <v>152</v>
          </cell>
          <cell r="D87">
            <v>429</v>
          </cell>
          <cell r="E87">
            <v>408</v>
          </cell>
          <cell r="F87">
            <v>139</v>
          </cell>
          <cell r="G87">
            <v>0</v>
          </cell>
          <cell r="H87">
            <v>0.4</v>
          </cell>
          <cell r="I87" t="e">
            <v>#N/A</v>
          </cell>
          <cell r="J87">
            <v>501</v>
          </cell>
          <cell r="K87">
            <v>-93</v>
          </cell>
          <cell r="L87">
            <v>50</v>
          </cell>
          <cell r="M87">
            <v>0</v>
          </cell>
          <cell r="N87">
            <v>160</v>
          </cell>
          <cell r="O87">
            <v>100</v>
          </cell>
          <cell r="P87">
            <v>29.6</v>
          </cell>
          <cell r="U87">
            <v>60</v>
          </cell>
          <cell r="V87">
            <v>73.2</v>
          </cell>
          <cell r="W87">
            <v>80</v>
          </cell>
          <cell r="X87">
            <v>8.0464480874316937</v>
          </cell>
          <cell r="Y87">
            <v>1.8989071038251366</v>
          </cell>
          <cell r="AB87">
            <v>42</v>
          </cell>
          <cell r="AC87">
            <v>0</v>
          </cell>
          <cell r="AD87">
            <v>81.400000000000006</v>
          </cell>
          <cell r="AE87">
            <v>67.8</v>
          </cell>
          <cell r="AF87">
            <v>58</v>
          </cell>
          <cell r="AG87" t="e">
            <v>#N/A</v>
          </cell>
          <cell r="AH87">
            <v>0</v>
          </cell>
          <cell r="AI87">
            <v>29.6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573.89</v>
          </cell>
          <cell r="D88">
            <v>2078.105</v>
          </cell>
          <cell r="E88">
            <v>1725.1030000000001</v>
          </cell>
          <cell r="F88">
            <v>581.32500000000005</v>
          </cell>
          <cell r="G88" t="str">
            <v>н</v>
          </cell>
          <cell r="H88">
            <v>1</v>
          </cell>
          <cell r="I88" t="e">
            <v>#N/A</v>
          </cell>
          <cell r="J88">
            <v>1935.2339999999999</v>
          </cell>
          <cell r="K88">
            <v>-210.13099999999986</v>
          </cell>
          <cell r="L88">
            <v>500</v>
          </cell>
          <cell r="M88">
            <v>0</v>
          </cell>
          <cell r="N88">
            <v>400</v>
          </cell>
          <cell r="O88">
            <v>200</v>
          </cell>
          <cell r="P88">
            <v>176</v>
          </cell>
          <cell r="R88">
            <v>200</v>
          </cell>
          <cell r="U88">
            <v>400</v>
          </cell>
          <cell r="V88">
            <v>282.40660000000003</v>
          </cell>
          <cell r="W88">
            <v>300</v>
          </cell>
          <cell r="X88">
            <v>9.1404556409092415</v>
          </cell>
          <cell r="Y88">
            <v>2.0584681802762401</v>
          </cell>
          <cell r="AB88">
            <v>313.07</v>
          </cell>
          <cell r="AC88">
            <v>0</v>
          </cell>
          <cell r="AD88">
            <v>214.2</v>
          </cell>
          <cell r="AE88">
            <v>314.74619999999999</v>
          </cell>
          <cell r="AF88">
            <v>436.202</v>
          </cell>
          <cell r="AG88" t="str">
            <v>аксент</v>
          </cell>
          <cell r="AH88">
            <v>200</v>
          </cell>
          <cell r="AI88">
            <v>176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19.504999999999999</v>
          </cell>
          <cell r="D89">
            <v>71.274000000000001</v>
          </cell>
          <cell r="E89">
            <v>48.112000000000002</v>
          </cell>
          <cell r="F89">
            <v>16.725000000000001</v>
          </cell>
          <cell r="G89">
            <v>0</v>
          </cell>
          <cell r="H89">
            <v>1</v>
          </cell>
          <cell r="I89" t="e">
            <v>#N/A</v>
          </cell>
          <cell r="J89">
            <v>61.648000000000003</v>
          </cell>
          <cell r="K89">
            <v>-13.536000000000001</v>
          </cell>
          <cell r="L89">
            <v>0</v>
          </cell>
          <cell r="M89">
            <v>0</v>
          </cell>
          <cell r="N89">
            <v>0</v>
          </cell>
          <cell r="O89">
            <v>40</v>
          </cell>
          <cell r="P89">
            <v>12</v>
          </cell>
          <cell r="V89">
            <v>7.1544000000000008</v>
          </cell>
          <cell r="W89">
            <v>10</v>
          </cell>
          <cell r="X89">
            <v>9.3264284915576408</v>
          </cell>
          <cell r="Y89">
            <v>2.3377222408587723</v>
          </cell>
          <cell r="AB89">
            <v>12.34</v>
          </cell>
          <cell r="AC89">
            <v>0</v>
          </cell>
          <cell r="AD89">
            <v>2.2275999999999998</v>
          </cell>
          <cell r="AE89">
            <v>4.4607999999999999</v>
          </cell>
          <cell r="AF89">
            <v>2.036</v>
          </cell>
          <cell r="AG89" t="e">
            <v>#N/A</v>
          </cell>
          <cell r="AH89">
            <v>0</v>
          </cell>
          <cell r="AI89">
            <v>12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94</v>
          </cell>
          <cell r="D90">
            <v>603</v>
          </cell>
          <cell r="E90">
            <v>331</v>
          </cell>
          <cell r="F90">
            <v>365</v>
          </cell>
          <cell r="G90">
            <v>0</v>
          </cell>
          <cell r="H90">
            <v>0.1</v>
          </cell>
          <cell r="I90" t="e">
            <v>#N/A</v>
          </cell>
          <cell r="J90">
            <v>379</v>
          </cell>
          <cell r="K90">
            <v>-48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500</v>
          </cell>
          <cell r="V90">
            <v>66.2</v>
          </cell>
          <cell r="X90">
            <v>13.066465256797583</v>
          </cell>
          <cell r="Y90">
            <v>5.5135951661631415</v>
          </cell>
          <cell r="AB90">
            <v>0</v>
          </cell>
          <cell r="AC90">
            <v>0</v>
          </cell>
          <cell r="AD90">
            <v>54.2</v>
          </cell>
          <cell r="AE90">
            <v>73.400000000000006</v>
          </cell>
          <cell r="AF90">
            <v>79</v>
          </cell>
          <cell r="AG90" t="e">
            <v>#N/A</v>
          </cell>
          <cell r="AH90">
            <v>50</v>
          </cell>
          <cell r="AI90">
            <v>0</v>
          </cell>
        </row>
        <row r="91">
          <cell r="A91" t="str">
            <v xml:space="preserve"> 341 Сосиски Сочинки Сливочные ТМ Стародворье ВЕС ПОКОМ</v>
          </cell>
          <cell r="B91" t="str">
            <v>кг</v>
          </cell>
          <cell r="C91">
            <v>61.633000000000003</v>
          </cell>
          <cell r="D91">
            <v>7.0759999999999996</v>
          </cell>
          <cell r="E91">
            <v>40.539000000000001</v>
          </cell>
          <cell r="F91">
            <v>22.45</v>
          </cell>
          <cell r="G91" t="e">
            <v>#N/A</v>
          </cell>
          <cell r="H91">
            <v>0</v>
          </cell>
          <cell r="I91" t="e">
            <v>#N/A</v>
          </cell>
          <cell r="J91">
            <v>180.26499999999999</v>
          </cell>
          <cell r="K91">
            <v>-139.726</v>
          </cell>
          <cell r="L91">
            <v>20</v>
          </cell>
          <cell r="M91">
            <v>0</v>
          </cell>
          <cell r="N91">
            <v>0</v>
          </cell>
          <cell r="O91">
            <v>30</v>
          </cell>
          <cell r="P91">
            <v>0</v>
          </cell>
          <cell r="V91">
            <v>8.107800000000001</v>
          </cell>
          <cell r="W91">
            <v>20</v>
          </cell>
          <cell r="X91">
            <v>11.402599965465352</v>
          </cell>
          <cell r="Y91">
            <v>2.768938552998347</v>
          </cell>
          <cell r="AB91">
            <v>0</v>
          </cell>
          <cell r="AC91">
            <v>0</v>
          </cell>
          <cell r="AD91">
            <v>2.9722</v>
          </cell>
          <cell r="AE91">
            <v>14.5932</v>
          </cell>
          <cell r="AF91">
            <v>1.2949999999999999</v>
          </cell>
          <cell r="AG91">
            <v>0</v>
          </cell>
          <cell r="AH91">
            <v>0</v>
          </cell>
          <cell r="AI91">
            <v>0</v>
          </cell>
        </row>
        <row r="92">
          <cell r="A92" t="str">
            <v xml:space="preserve"> 342 Сосиски Сочинки Молочные ТМ Стародворье 0,4 кг ПОКОМ</v>
          </cell>
          <cell r="B92" t="str">
            <v>шт</v>
          </cell>
          <cell r="C92">
            <v>246</v>
          </cell>
          <cell r="D92">
            <v>1764</v>
          </cell>
          <cell r="E92">
            <v>1352</v>
          </cell>
          <cell r="F92">
            <v>451</v>
          </cell>
          <cell r="G92">
            <v>0</v>
          </cell>
          <cell r="H92">
            <v>0.4</v>
          </cell>
          <cell r="I92" t="e">
            <v>#N/A</v>
          </cell>
          <cell r="J92">
            <v>1572</v>
          </cell>
          <cell r="K92">
            <v>-220</v>
          </cell>
          <cell r="L92">
            <v>200</v>
          </cell>
          <cell r="M92">
            <v>0</v>
          </cell>
          <cell r="N92">
            <v>400</v>
          </cell>
          <cell r="O92">
            <v>300</v>
          </cell>
          <cell r="P92">
            <v>209.6</v>
          </cell>
          <cell r="U92">
            <v>300</v>
          </cell>
          <cell r="V92">
            <v>221.2</v>
          </cell>
          <cell r="W92">
            <v>200</v>
          </cell>
          <cell r="X92">
            <v>8.3679927667269443</v>
          </cell>
          <cell r="Y92">
            <v>2.0388788426763109</v>
          </cell>
          <cell r="AB92">
            <v>246</v>
          </cell>
          <cell r="AC92">
            <v>0</v>
          </cell>
          <cell r="AD92">
            <v>219.8</v>
          </cell>
          <cell r="AE92">
            <v>209.8</v>
          </cell>
          <cell r="AF92">
            <v>160</v>
          </cell>
          <cell r="AG92" t="e">
            <v>#N/A</v>
          </cell>
          <cell r="AH92">
            <v>0</v>
          </cell>
          <cell r="AI92">
            <v>209.6</v>
          </cell>
        </row>
        <row r="93">
          <cell r="A93" t="str">
            <v xml:space="preserve"> 343 Сосиски Сочинки Сливочные ТМ Стародворье  0,4 кг</v>
          </cell>
          <cell r="B93" t="str">
            <v>шт</v>
          </cell>
          <cell r="C93">
            <v>164</v>
          </cell>
          <cell r="D93">
            <v>1450</v>
          </cell>
          <cell r="E93">
            <v>1243</v>
          </cell>
          <cell r="F93">
            <v>177</v>
          </cell>
          <cell r="G93">
            <v>0</v>
          </cell>
          <cell r="H93">
            <v>0.4</v>
          </cell>
          <cell r="I93" t="e">
            <v>#N/A</v>
          </cell>
          <cell r="J93">
            <v>1384</v>
          </cell>
          <cell r="K93">
            <v>-141</v>
          </cell>
          <cell r="L93">
            <v>200</v>
          </cell>
          <cell r="M93">
            <v>0</v>
          </cell>
          <cell r="N93">
            <v>500</v>
          </cell>
          <cell r="O93">
            <v>300</v>
          </cell>
          <cell r="P93">
            <v>209.6</v>
          </cell>
          <cell r="U93">
            <v>300</v>
          </cell>
          <cell r="V93">
            <v>199.4</v>
          </cell>
          <cell r="W93">
            <v>200</v>
          </cell>
          <cell r="X93">
            <v>8.4102306920762278</v>
          </cell>
          <cell r="Y93">
            <v>0.88766298896690066</v>
          </cell>
          <cell r="AB93">
            <v>246</v>
          </cell>
          <cell r="AC93">
            <v>0</v>
          </cell>
          <cell r="AD93">
            <v>173.2</v>
          </cell>
          <cell r="AE93">
            <v>163.80000000000001</v>
          </cell>
          <cell r="AF93">
            <v>131</v>
          </cell>
          <cell r="AG93" t="e">
            <v>#N/A</v>
          </cell>
          <cell r="AH93">
            <v>0</v>
          </cell>
          <cell r="AI93">
            <v>209.6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B94" t="str">
            <v>кг</v>
          </cell>
          <cell r="C94">
            <v>61.173999999999999</v>
          </cell>
          <cell r="D94">
            <v>576.13300000000004</v>
          </cell>
          <cell r="E94">
            <v>460.90899999999999</v>
          </cell>
          <cell r="F94">
            <v>78.548000000000002</v>
          </cell>
          <cell r="G94">
            <v>0</v>
          </cell>
          <cell r="H94">
            <v>1</v>
          </cell>
          <cell r="I94" t="e">
            <v>#N/A</v>
          </cell>
          <cell r="J94">
            <v>536.44299999999998</v>
          </cell>
          <cell r="K94">
            <v>-75.533999999999992</v>
          </cell>
          <cell r="L94">
            <v>50</v>
          </cell>
          <cell r="M94">
            <v>0</v>
          </cell>
          <cell r="N94">
            <v>200</v>
          </cell>
          <cell r="O94">
            <v>100</v>
          </cell>
          <cell r="P94">
            <v>45.6</v>
          </cell>
          <cell r="R94">
            <v>50</v>
          </cell>
          <cell r="U94">
            <v>100</v>
          </cell>
          <cell r="V94">
            <v>76.544200000000004</v>
          </cell>
          <cell r="W94">
            <v>100</v>
          </cell>
          <cell r="X94">
            <v>8.8647866200182381</v>
          </cell>
          <cell r="Y94">
            <v>1.0261783387898755</v>
          </cell>
          <cell r="AB94">
            <v>78.188000000000002</v>
          </cell>
          <cell r="AC94">
            <v>0</v>
          </cell>
          <cell r="AD94">
            <v>60.688000000000002</v>
          </cell>
          <cell r="AE94">
            <v>53.427</v>
          </cell>
          <cell r="AF94">
            <v>62.997999999999998</v>
          </cell>
          <cell r="AG94" t="e">
            <v>#N/A</v>
          </cell>
          <cell r="AH94">
            <v>50</v>
          </cell>
          <cell r="AI94">
            <v>45.6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B95" t="str">
            <v>кг</v>
          </cell>
          <cell r="C95">
            <v>22.863</v>
          </cell>
          <cell r="D95">
            <v>696.29</v>
          </cell>
          <cell r="E95">
            <v>500.2</v>
          </cell>
          <cell r="F95">
            <v>121.238</v>
          </cell>
          <cell r="G95">
            <v>0</v>
          </cell>
          <cell r="H95">
            <v>1</v>
          </cell>
          <cell r="I95" t="e">
            <v>#N/A</v>
          </cell>
          <cell r="J95">
            <v>573.529</v>
          </cell>
          <cell r="K95">
            <v>-73.329000000000008</v>
          </cell>
          <cell r="L95">
            <v>50</v>
          </cell>
          <cell r="M95">
            <v>0</v>
          </cell>
          <cell r="N95">
            <v>150</v>
          </cell>
          <cell r="O95">
            <v>150</v>
          </cell>
          <cell r="P95">
            <v>45.6</v>
          </cell>
          <cell r="R95">
            <v>50</v>
          </cell>
          <cell r="U95">
            <v>100</v>
          </cell>
          <cell r="V95">
            <v>84.252399999999994</v>
          </cell>
          <cell r="W95">
            <v>120</v>
          </cell>
          <cell r="X95">
            <v>8.7978265307575825</v>
          </cell>
          <cell r="Y95">
            <v>1.4389857143535378</v>
          </cell>
          <cell r="AB95">
            <v>78.938000000000002</v>
          </cell>
          <cell r="AC95">
            <v>0</v>
          </cell>
          <cell r="AD95">
            <v>62.020200000000003</v>
          </cell>
          <cell r="AE95">
            <v>60.583799999999997</v>
          </cell>
          <cell r="AF95">
            <v>68.978999999999999</v>
          </cell>
          <cell r="AG95" t="e">
            <v>#N/A</v>
          </cell>
          <cell r="AH95">
            <v>50</v>
          </cell>
          <cell r="AI95">
            <v>45.6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B96" t="str">
            <v>кг</v>
          </cell>
          <cell r="C96">
            <v>64.975999999999999</v>
          </cell>
          <cell r="D96">
            <v>985.25699999999995</v>
          </cell>
          <cell r="E96">
            <v>825.29200000000003</v>
          </cell>
          <cell r="F96">
            <v>124.76300000000001</v>
          </cell>
          <cell r="G96">
            <v>0</v>
          </cell>
          <cell r="H96">
            <v>1</v>
          </cell>
          <cell r="I96" t="e">
            <v>#N/A</v>
          </cell>
          <cell r="J96">
            <v>934.14499999999998</v>
          </cell>
          <cell r="K96">
            <v>-108.85299999999995</v>
          </cell>
          <cell r="L96">
            <v>80</v>
          </cell>
          <cell r="M96">
            <v>0</v>
          </cell>
          <cell r="N96">
            <v>300</v>
          </cell>
          <cell r="O96">
            <v>250</v>
          </cell>
          <cell r="P96">
            <v>45.6</v>
          </cell>
          <cell r="R96">
            <v>120</v>
          </cell>
          <cell r="U96">
            <v>200</v>
          </cell>
          <cell r="V96">
            <v>149.3058</v>
          </cell>
          <cell r="W96">
            <v>200</v>
          </cell>
          <cell r="X96">
            <v>8.5379335564994783</v>
          </cell>
          <cell r="Y96">
            <v>0.83562058540257644</v>
          </cell>
          <cell r="AB96">
            <v>78.763000000000005</v>
          </cell>
          <cell r="AC96">
            <v>0</v>
          </cell>
          <cell r="AD96">
            <v>114.9242</v>
          </cell>
          <cell r="AE96">
            <v>114.7974</v>
          </cell>
          <cell r="AF96">
            <v>142.02099999999999</v>
          </cell>
          <cell r="AG96" t="e">
            <v>#N/A</v>
          </cell>
          <cell r="AH96">
            <v>120</v>
          </cell>
          <cell r="AI96">
            <v>45.6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B97" t="str">
            <v>кг</v>
          </cell>
          <cell r="C97">
            <v>68.637</v>
          </cell>
          <cell r="D97">
            <v>677.33699999999999</v>
          </cell>
          <cell r="E97">
            <v>537.54100000000005</v>
          </cell>
          <cell r="F97">
            <v>102.642</v>
          </cell>
          <cell r="G97">
            <v>0</v>
          </cell>
          <cell r="H97">
            <v>1</v>
          </cell>
          <cell r="I97" t="e">
            <v>#N/A</v>
          </cell>
          <cell r="J97">
            <v>705.17</v>
          </cell>
          <cell r="K97">
            <v>-167.62899999999991</v>
          </cell>
          <cell r="L97">
            <v>80</v>
          </cell>
          <cell r="M97">
            <v>0</v>
          </cell>
          <cell r="N97">
            <v>250</v>
          </cell>
          <cell r="O97">
            <v>100</v>
          </cell>
          <cell r="P97">
            <v>45.6</v>
          </cell>
          <cell r="R97">
            <v>80</v>
          </cell>
          <cell r="U97">
            <v>100</v>
          </cell>
          <cell r="V97">
            <v>91.893600000000021</v>
          </cell>
          <cell r="W97">
            <v>100</v>
          </cell>
          <cell r="X97">
            <v>8.8432926776184608</v>
          </cell>
          <cell r="Y97">
            <v>1.116965708166836</v>
          </cell>
          <cell r="AB97">
            <v>78.072999999999993</v>
          </cell>
          <cell r="AC97">
            <v>0</v>
          </cell>
          <cell r="AD97">
            <v>82.791200000000003</v>
          </cell>
          <cell r="AE97">
            <v>78.334599999999995</v>
          </cell>
          <cell r="AF97">
            <v>96.198999999999998</v>
          </cell>
          <cell r="AG97" t="e">
            <v>#N/A</v>
          </cell>
          <cell r="AH97">
            <v>80</v>
          </cell>
          <cell r="AI97">
            <v>45.6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B98" t="str">
            <v>кг</v>
          </cell>
          <cell r="C98">
            <v>183.68</v>
          </cell>
          <cell r="D98">
            <v>3.524</v>
          </cell>
          <cell r="E98">
            <v>58.677</v>
          </cell>
          <cell r="F98">
            <v>126.69499999999999</v>
          </cell>
          <cell r="G98" t="e">
            <v>#N/A</v>
          </cell>
          <cell r="H98">
            <v>0</v>
          </cell>
          <cell r="I98" t="e">
            <v>#N/A</v>
          </cell>
          <cell r="J98">
            <v>60.908999999999999</v>
          </cell>
          <cell r="K98">
            <v>-2.2319999999999993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V98">
            <v>11.7354</v>
          </cell>
          <cell r="X98">
            <v>10.795967755679397</v>
          </cell>
          <cell r="Y98">
            <v>10.795967755679397</v>
          </cell>
          <cell r="AB98">
            <v>0</v>
          </cell>
          <cell r="AC98">
            <v>0</v>
          </cell>
          <cell r="AD98">
            <v>9.8398000000000003</v>
          </cell>
          <cell r="AE98">
            <v>13.5642</v>
          </cell>
          <cell r="AF98">
            <v>10.706</v>
          </cell>
          <cell r="AG98" t="str">
            <v>увел</v>
          </cell>
          <cell r="AH98">
            <v>0</v>
          </cell>
          <cell r="AI98">
            <v>0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42</v>
          </cell>
          <cell r="D99">
            <v>90</v>
          </cell>
          <cell r="E99">
            <v>76</v>
          </cell>
          <cell r="F99">
            <v>52</v>
          </cell>
          <cell r="G99">
            <v>0</v>
          </cell>
          <cell r="H99">
            <v>0.4</v>
          </cell>
          <cell r="I99" t="e">
            <v>#N/A</v>
          </cell>
          <cell r="J99">
            <v>145</v>
          </cell>
          <cell r="K99">
            <v>-69</v>
          </cell>
          <cell r="L99">
            <v>0</v>
          </cell>
          <cell r="M99">
            <v>0</v>
          </cell>
          <cell r="N99">
            <v>20</v>
          </cell>
          <cell r="O99">
            <v>0</v>
          </cell>
          <cell r="P99">
            <v>24</v>
          </cell>
          <cell r="U99">
            <v>20</v>
          </cell>
          <cell r="V99">
            <v>12.8</v>
          </cell>
          <cell r="W99">
            <v>20</v>
          </cell>
          <cell r="X99">
            <v>8.75</v>
          </cell>
          <cell r="Y99">
            <v>4.0625</v>
          </cell>
          <cell r="AB99">
            <v>12</v>
          </cell>
          <cell r="AC99">
            <v>0</v>
          </cell>
          <cell r="AD99">
            <v>10.199999999999999</v>
          </cell>
          <cell r="AE99">
            <v>14.6</v>
          </cell>
          <cell r="AF99">
            <v>10</v>
          </cell>
          <cell r="AG99" t="str">
            <v>увел</v>
          </cell>
          <cell r="AH99">
            <v>0</v>
          </cell>
          <cell r="AI99">
            <v>24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48</v>
          </cell>
          <cell r="E100">
            <v>16</v>
          </cell>
          <cell r="F100">
            <v>32</v>
          </cell>
          <cell r="G100">
            <v>0</v>
          </cell>
          <cell r="H100">
            <v>0</v>
          </cell>
          <cell r="I100" t="e">
            <v>#N/A</v>
          </cell>
          <cell r="J100">
            <v>22</v>
          </cell>
          <cell r="K100">
            <v>-6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3.2</v>
          </cell>
          <cell r="X100">
            <v>10</v>
          </cell>
          <cell r="Y100">
            <v>10</v>
          </cell>
          <cell r="AB100">
            <v>0</v>
          </cell>
          <cell r="AC100">
            <v>0</v>
          </cell>
          <cell r="AD100">
            <v>1</v>
          </cell>
          <cell r="AE100">
            <v>2.4</v>
          </cell>
          <cell r="AF100">
            <v>0</v>
          </cell>
          <cell r="AG100" t="str">
            <v>вывод</v>
          </cell>
          <cell r="AH100">
            <v>0</v>
          </cell>
          <cell r="AI100">
            <v>0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21</v>
          </cell>
          <cell r="E101">
            <v>9</v>
          </cell>
          <cell r="F101">
            <v>12</v>
          </cell>
          <cell r="G101">
            <v>0</v>
          </cell>
          <cell r="H101">
            <v>0</v>
          </cell>
          <cell r="I101" t="e">
            <v>#N/A</v>
          </cell>
          <cell r="J101">
            <v>21</v>
          </cell>
          <cell r="K101">
            <v>-12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V101">
            <v>1.8</v>
          </cell>
          <cell r="X101">
            <v>6.6666666666666661</v>
          </cell>
          <cell r="Y101">
            <v>6.6666666666666661</v>
          </cell>
          <cell r="AB101">
            <v>0</v>
          </cell>
          <cell r="AC101">
            <v>0</v>
          </cell>
          <cell r="AD101">
            <v>1.8</v>
          </cell>
          <cell r="AE101">
            <v>2.4</v>
          </cell>
          <cell r="AF101">
            <v>0</v>
          </cell>
          <cell r="AG101" t="str">
            <v>вывод</v>
          </cell>
          <cell r="AH101">
            <v>0</v>
          </cell>
          <cell r="AI101">
            <v>0</v>
          </cell>
        </row>
        <row r="102">
          <cell r="A102" t="str">
            <v xml:space="preserve"> 364  Сардельки Филейские Вязанка ВЕС NDX ТМ Вязанка  ПОКОМ</v>
          </cell>
          <cell r="B102" t="str">
            <v>кг</v>
          </cell>
          <cell r="C102">
            <v>54.957999999999998</v>
          </cell>
          <cell r="D102">
            <v>335.40899999999999</v>
          </cell>
          <cell r="E102">
            <v>293.26600000000002</v>
          </cell>
          <cell r="F102">
            <v>82.542000000000002</v>
          </cell>
          <cell r="G102">
            <v>0</v>
          </cell>
          <cell r="H102">
            <v>1</v>
          </cell>
          <cell r="I102" t="e">
            <v>#N/A</v>
          </cell>
          <cell r="J102">
            <v>419.15899999999999</v>
          </cell>
          <cell r="K102">
            <v>-125.89299999999997</v>
          </cell>
          <cell r="L102">
            <v>70</v>
          </cell>
          <cell r="M102">
            <v>0</v>
          </cell>
          <cell r="N102">
            <v>150</v>
          </cell>
          <cell r="O102">
            <v>0</v>
          </cell>
          <cell r="P102">
            <v>40</v>
          </cell>
          <cell r="U102">
            <v>80</v>
          </cell>
          <cell r="V102">
            <v>53.878399999999999</v>
          </cell>
          <cell r="W102">
            <v>60</v>
          </cell>
          <cell r="X102">
            <v>8.2137182989843804</v>
          </cell>
          <cell r="Y102">
            <v>1.5320054047633189</v>
          </cell>
          <cell r="AB102">
            <v>23.873999999999999</v>
          </cell>
          <cell r="AC102">
            <v>0</v>
          </cell>
          <cell r="AD102">
            <v>58.843200000000003</v>
          </cell>
          <cell r="AE102">
            <v>47.314599999999999</v>
          </cell>
          <cell r="AF102">
            <v>76.863</v>
          </cell>
          <cell r="AG102" t="e">
            <v>#N/A</v>
          </cell>
          <cell r="AH102">
            <v>0</v>
          </cell>
          <cell r="AI102">
            <v>40</v>
          </cell>
        </row>
        <row r="103">
          <cell r="A103" t="str">
            <v xml:space="preserve"> 366 Колбаса Филейбургская зернистая 0,03 кг с/к нарезка. ТМ Баварушка  ПОКОМ</v>
          </cell>
          <cell r="B103" t="str">
            <v>шт</v>
          </cell>
          <cell r="C103">
            <v>6</v>
          </cell>
          <cell r="D103">
            <v>8</v>
          </cell>
          <cell r="E103">
            <v>10</v>
          </cell>
          <cell r="F103">
            <v>2</v>
          </cell>
          <cell r="G103">
            <v>0</v>
          </cell>
          <cell r="H103">
            <v>0.03</v>
          </cell>
          <cell r="I103" t="e">
            <v>#N/A</v>
          </cell>
          <cell r="J103">
            <v>127</v>
          </cell>
          <cell r="K103">
            <v>-117</v>
          </cell>
          <cell r="L103">
            <v>100</v>
          </cell>
          <cell r="M103">
            <v>0</v>
          </cell>
          <cell r="N103">
            <v>0</v>
          </cell>
          <cell r="O103">
            <v>100</v>
          </cell>
          <cell r="P103">
            <v>0</v>
          </cell>
          <cell r="U103">
            <v>100</v>
          </cell>
          <cell r="V103">
            <v>2</v>
          </cell>
          <cell r="W103">
            <v>100</v>
          </cell>
          <cell r="X103">
            <v>201</v>
          </cell>
          <cell r="Y103">
            <v>1</v>
          </cell>
          <cell r="AB103">
            <v>0</v>
          </cell>
          <cell r="AC103">
            <v>0</v>
          </cell>
          <cell r="AD103">
            <v>103</v>
          </cell>
          <cell r="AE103">
            <v>2.6</v>
          </cell>
          <cell r="AF103">
            <v>0</v>
          </cell>
          <cell r="AG103" t="e">
            <v>#N/A</v>
          </cell>
          <cell r="AH103">
            <v>0</v>
          </cell>
          <cell r="AI103">
            <v>0</v>
          </cell>
        </row>
        <row r="104">
          <cell r="A104" t="str">
            <v xml:space="preserve"> 367 Колбаса Балыкбургская с мраморным балыком и кориандра. 0,03кг нарезка ТМ Баварушка  ПОКОМ</v>
          </cell>
          <cell r="H104">
            <v>0.03</v>
          </cell>
          <cell r="L104">
            <v>100</v>
          </cell>
          <cell r="M104">
            <v>0</v>
          </cell>
          <cell r="N104">
            <v>100</v>
          </cell>
          <cell r="O104">
            <v>100</v>
          </cell>
          <cell r="P104">
            <v>0</v>
          </cell>
          <cell r="U104">
            <v>100</v>
          </cell>
          <cell r="V104">
            <v>0</v>
          </cell>
          <cell r="W104">
            <v>100</v>
          </cell>
          <cell r="X104" t="e">
            <v>#DIV/0!</v>
          </cell>
          <cell r="Y104" t="e">
            <v>#DIV/0!</v>
          </cell>
          <cell r="AB104">
            <v>0</v>
          </cell>
          <cell r="AC104">
            <v>0</v>
          </cell>
          <cell r="AD104">
            <v>97.2</v>
          </cell>
          <cell r="AE104">
            <v>0.6</v>
          </cell>
          <cell r="AF104">
            <v>0</v>
          </cell>
          <cell r="AG104" t="e">
            <v>#N/A</v>
          </cell>
          <cell r="AH104">
            <v>0</v>
          </cell>
          <cell r="AI104">
            <v>0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B105" t="str">
            <v>шт</v>
          </cell>
          <cell r="C105">
            <v>60</v>
          </cell>
          <cell r="D105">
            <v>213</v>
          </cell>
          <cell r="E105">
            <v>258</v>
          </cell>
          <cell r="G105">
            <v>0</v>
          </cell>
          <cell r="H105">
            <v>0.13</v>
          </cell>
          <cell r="I105" t="e">
            <v>#N/A</v>
          </cell>
          <cell r="J105">
            <v>468</v>
          </cell>
          <cell r="K105">
            <v>-210</v>
          </cell>
          <cell r="L105">
            <v>50</v>
          </cell>
          <cell r="M105">
            <v>0</v>
          </cell>
          <cell r="N105">
            <v>200</v>
          </cell>
          <cell r="O105">
            <v>100</v>
          </cell>
          <cell r="P105">
            <v>0</v>
          </cell>
          <cell r="U105">
            <v>100</v>
          </cell>
          <cell r="V105">
            <v>51.6</v>
          </cell>
          <cell r="W105">
            <v>100</v>
          </cell>
          <cell r="X105">
            <v>10.65891472868217</v>
          </cell>
          <cell r="Y105">
            <v>0</v>
          </cell>
          <cell r="AB105">
            <v>0</v>
          </cell>
          <cell r="AC105">
            <v>0</v>
          </cell>
          <cell r="AD105">
            <v>15.2</v>
          </cell>
          <cell r="AE105">
            <v>0.6</v>
          </cell>
          <cell r="AF105">
            <v>3</v>
          </cell>
          <cell r="AG105" t="e">
            <v>#N/A</v>
          </cell>
          <cell r="AH105">
            <v>0</v>
          </cell>
          <cell r="AI105">
            <v>0</v>
          </cell>
        </row>
        <row r="106">
          <cell r="A106" t="str">
            <v xml:space="preserve"> 372  Ветчина Сочинка ТМ Стародворье. ВЕС ПОКОМ</v>
          </cell>
          <cell r="B106" t="str">
            <v>кг</v>
          </cell>
          <cell r="C106">
            <v>21.588999999999999</v>
          </cell>
          <cell r="D106">
            <v>87.724999999999994</v>
          </cell>
          <cell r="E106">
            <v>31.05</v>
          </cell>
          <cell r="F106">
            <v>76.909000000000006</v>
          </cell>
          <cell r="G106">
            <v>0</v>
          </cell>
          <cell r="H106">
            <v>1</v>
          </cell>
          <cell r="I106" t="e">
            <v>#N/A</v>
          </cell>
          <cell r="J106">
            <v>49.158999999999999</v>
          </cell>
          <cell r="K106">
            <v>-18.108999999999998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6.21</v>
          </cell>
          <cell r="X106">
            <v>12.384702093397747</v>
          </cell>
          <cell r="Y106">
            <v>12.384702093397747</v>
          </cell>
          <cell r="AB106">
            <v>0</v>
          </cell>
          <cell r="AC106">
            <v>0</v>
          </cell>
          <cell r="AD106">
            <v>8.655800000000001</v>
          </cell>
          <cell r="AE106">
            <v>11.3842</v>
          </cell>
          <cell r="AF106">
            <v>5.4059999999999997</v>
          </cell>
          <cell r="AG106">
            <v>0</v>
          </cell>
          <cell r="AH106">
            <v>0</v>
          </cell>
          <cell r="AI106">
            <v>0</v>
          </cell>
        </row>
        <row r="107">
          <cell r="A107" t="str">
            <v xml:space="preserve"> 373 Колбаса вареная Сочинка ТМ Стародворье ВЕС ПОКОМ</v>
          </cell>
          <cell r="B107" t="str">
            <v>кг</v>
          </cell>
          <cell r="C107">
            <v>1.3560000000000001</v>
          </cell>
          <cell r="D107">
            <v>173.17500000000001</v>
          </cell>
          <cell r="E107">
            <v>77.593000000000004</v>
          </cell>
          <cell r="F107">
            <v>95.608999999999995</v>
          </cell>
          <cell r="G107">
            <v>0</v>
          </cell>
          <cell r="H107">
            <v>1</v>
          </cell>
          <cell r="I107" t="e">
            <v>#N/A</v>
          </cell>
          <cell r="J107">
            <v>90.787999999999997</v>
          </cell>
          <cell r="K107">
            <v>-13.194999999999993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U107">
            <v>30</v>
          </cell>
          <cell r="V107">
            <v>15.518600000000001</v>
          </cell>
          <cell r="W107">
            <v>30</v>
          </cell>
          <cell r="X107">
            <v>10.02725761344451</v>
          </cell>
          <cell r="Y107">
            <v>6.1609294652868165</v>
          </cell>
          <cell r="AB107">
            <v>0</v>
          </cell>
          <cell r="AC107">
            <v>0</v>
          </cell>
          <cell r="AD107">
            <v>13.833600000000001</v>
          </cell>
          <cell r="AE107">
            <v>12.1714</v>
          </cell>
          <cell r="AF107">
            <v>13.351000000000001</v>
          </cell>
          <cell r="AG107" t="e">
            <v>#N/A</v>
          </cell>
          <cell r="AH107">
            <v>0</v>
          </cell>
          <cell r="AI107">
            <v>0</v>
          </cell>
        </row>
        <row r="108">
          <cell r="A108" t="str">
            <v xml:space="preserve"> 375  Ветчина Балыкбургская ТМ Баварушка. ВЕС ПОКОМ</v>
          </cell>
          <cell r="B108" t="str">
            <v>кг</v>
          </cell>
          <cell r="D108">
            <v>844.24900000000002</v>
          </cell>
          <cell r="E108">
            <v>186.816</v>
          </cell>
          <cell r="F108">
            <v>566.029</v>
          </cell>
          <cell r="G108" t="e">
            <v>#N/A</v>
          </cell>
          <cell r="H108">
            <v>0</v>
          </cell>
          <cell r="I108" t="e">
            <v>#N/A</v>
          </cell>
          <cell r="J108">
            <v>189.27799999999999</v>
          </cell>
          <cell r="K108">
            <v>-2.4619999999999891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21.878999999999998</v>
          </cell>
          <cell r="X108">
            <v>25.870880753233696</v>
          </cell>
          <cell r="Y108">
            <v>25.870880753233696</v>
          </cell>
          <cell r="AB108">
            <v>77.421000000000006</v>
          </cell>
          <cell r="AC108">
            <v>0</v>
          </cell>
          <cell r="AD108">
            <v>0</v>
          </cell>
          <cell r="AE108">
            <v>0</v>
          </cell>
          <cell r="AF108">
            <v>100.167</v>
          </cell>
          <cell r="AG108" t="str">
            <v>косяк ш</v>
          </cell>
          <cell r="AH108">
            <v>0</v>
          </cell>
          <cell r="AI108">
            <v>0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B109" t="str">
            <v>шт</v>
          </cell>
          <cell r="C109">
            <v>43</v>
          </cell>
          <cell r="D109">
            <v>92</v>
          </cell>
          <cell r="E109">
            <v>63</v>
          </cell>
          <cell r="F109">
            <v>72</v>
          </cell>
          <cell r="G109">
            <v>0</v>
          </cell>
          <cell r="H109">
            <v>0.6</v>
          </cell>
          <cell r="I109" t="e">
            <v>#N/A</v>
          </cell>
          <cell r="J109">
            <v>142</v>
          </cell>
          <cell r="K109">
            <v>-79</v>
          </cell>
          <cell r="L109">
            <v>30</v>
          </cell>
          <cell r="M109">
            <v>0</v>
          </cell>
          <cell r="N109">
            <v>30</v>
          </cell>
          <cell r="O109">
            <v>0</v>
          </cell>
          <cell r="P109">
            <v>0</v>
          </cell>
          <cell r="V109">
            <v>12.6</v>
          </cell>
          <cell r="X109">
            <v>10.476190476190476</v>
          </cell>
          <cell r="Y109">
            <v>5.7142857142857144</v>
          </cell>
          <cell r="AB109">
            <v>0</v>
          </cell>
          <cell r="AC109">
            <v>0</v>
          </cell>
          <cell r="AD109">
            <v>0</v>
          </cell>
          <cell r="AE109">
            <v>11.6</v>
          </cell>
          <cell r="AF109">
            <v>12</v>
          </cell>
          <cell r="AG109" t="e">
            <v>#N/A</v>
          </cell>
          <cell r="AH109">
            <v>0</v>
          </cell>
          <cell r="AI109">
            <v>0</v>
          </cell>
        </row>
        <row r="110">
          <cell r="A110" t="str">
            <v xml:space="preserve"> 377  Колбаса Молочная Дугушка 0,6кг ТМ Стародворье  ПОКОМ</v>
          </cell>
          <cell r="B110" t="str">
            <v>шт</v>
          </cell>
          <cell r="C110">
            <v>76</v>
          </cell>
          <cell r="D110">
            <v>66</v>
          </cell>
          <cell r="E110">
            <v>53</v>
          </cell>
          <cell r="F110">
            <v>89</v>
          </cell>
          <cell r="G110">
            <v>0</v>
          </cell>
          <cell r="H110">
            <v>0.6</v>
          </cell>
          <cell r="I110" t="e">
            <v>#N/A</v>
          </cell>
          <cell r="J110">
            <v>121</v>
          </cell>
          <cell r="K110">
            <v>-68</v>
          </cell>
          <cell r="L110">
            <v>20</v>
          </cell>
          <cell r="M110">
            <v>0</v>
          </cell>
          <cell r="N110">
            <v>20</v>
          </cell>
          <cell r="O110">
            <v>0</v>
          </cell>
          <cell r="P110">
            <v>0</v>
          </cell>
          <cell r="V110">
            <v>10.6</v>
          </cell>
          <cell r="X110">
            <v>12.169811320754718</v>
          </cell>
          <cell r="Y110">
            <v>8.3962264150943398</v>
          </cell>
          <cell r="AB110">
            <v>0</v>
          </cell>
          <cell r="AC110">
            <v>0</v>
          </cell>
          <cell r="AD110">
            <v>0</v>
          </cell>
          <cell r="AE110">
            <v>8.8000000000000007</v>
          </cell>
          <cell r="AF110">
            <v>3</v>
          </cell>
          <cell r="AG110" t="e">
            <v>#N/A</v>
          </cell>
          <cell r="AH110">
            <v>0</v>
          </cell>
          <cell r="AI110">
            <v>0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B111" t="str">
            <v>шт</v>
          </cell>
          <cell r="C111">
            <v>51</v>
          </cell>
          <cell r="D111">
            <v>196</v>
          </cell>
          <cell r="E111">
            <v>138</v>
          </cell>
          <cell r="F111">
            <v>100</v>
          </cell>
          <cell r="G111">
            <v>0</v>
          </cell>
          <cell r="H111">
            <v>0.13</v>
          </cell>
          <cell r="I111" t="e">
            <v>#N/A</v>
          </cell>
          <cell r="J111">
            <v>220</v>
          </cell>
          <cell r="K111">
            <v>-82</v>
          </cell>
          <cell r="L111">
            <v>50</v>
          </cell>
          <cell r="M111">
            <v>0</v>
          </cell>
          <cell r="N111">
            <v>100</v>
          </cell>
          <cell r="O111">
            <v>100</v>
          </cell>
          <cell r="P111">
            <v>0</v>
          </cell>
          <cell r="U111">
            <v>100</v>
          </cell>
          <cell r="V111">
            <v>27.6</v>
          </cell>
          <cell r="W111">
            <v>100</v>
          </cell>
          <cell r="X111">
            <v>19.927536231884059</v>
          </cell>
          <cell r="Y111">
            <v>3.6231884057971011</v>
          </cell>
          <cell r="AB111">
            <v>0</v>
          </cell>
          <cell r="AC111">
            <v>0</v>
          </cell>
          <cell r="AD111">
            <v>0</v>
          </cell>
          <cell r="AE111">
            <v>25</v>
          </cell>
          <cell r="AF111">
            <v>15</v>
          </cell>
          <cell r="AG111" t="e">
            <v>#N/A</v>
          </cell>
          <cell r="AH111">
            <v>0</v>
          </cell>
          <cell r="AI111">
            <v>0</v>
          </cell>
        </row>
        <row r="112">
          <cell r="A112" t="str">
            <v xml:space="preserve"> 381 Колбаса Филейбургская с ароматными пряностями 0,03 кг с/в ТМ Баварушка  ПОКОМ</v>
          </cell>
          <cell r="B112" t="str">
            <v>шт</v>
          </cell>
          <cell r="C112">
            <v>240</v>
          </cell>
          <cell r="D112">
            <v>110</v>
          </cell>
          <cell r="E112">
            <v>332</v>
          </cell>
          <cell r="F112">
            <v>2</v>
          </cell>
          <cell r="G112">
            <v>0</v>
          </cell>
          <cell r="H112">
            <v>0.03</v>
          </cell>
          <cell r="I112" t="e">
            <v>#N/A</v>
          </cell>
          <cell r="J112">
            <v>576</v>
          </cell>
          <cell r="K112">
            <v>-244</v>
          </cell>
          <cell r="L112">
            <v>0</v>
          </cell>
          <cell r="M112">
            <v>0</v>
          </cell>
          <cell r="N112">
            <v>300</v>
          </cell>
          <cell r="O112">
            <v>100</v>
          </cell>
          <cell r="P112">
            <v>0</v>
          </cell>
          <cell r="U112">
            <v>100</v>
          </cell>
          <cell r="V112">
            <v>66.400000000000006</v>
          </cell>
          <cell r="W112">
            <v>100</v>
          </cell>
          <cell r="X112">
            <v>9.0662650602409638</v>
          </cell>
          <cell r="Y112">
            <v>3.012048192771084E-2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2</v>
          </cell>
          <cell r="AG112" t="e">
            <v>#N/A</v>
          </cell>
          <cell r="AH112">
            <v>0</v>
          </cell>
          <cell r="AI112">
            <v>0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-29.201000000000001</v>
          </cell>
          <cell r="D113">
            <v>581.005</v>
          </cell>
          <cell r="E113">
            <v>543.82399999999996</v>
          </cell>
          <cell r="G113" t="e">
            <v>#N/A</v>
          </cell>
          <cell r="H113">
            <v>0</v>
          </cell>
          <cell r="I113" t="e">
            <v>#N/A</v>
          </cell>
          <cell r="J113">
            <v>588.22500000000002</v>
          </cell>
          <cell r="K113">
            <v>-44.401000000000067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108.76479999999999</v>
          </cell>
          <cell r="X113">
            <v>0</v>
          </cell>
          <cell r="Y113">
            <v>0</v>
          </cell>
          <cell r="AB113">
            <v>0</v>
          </cell>
          <cell r="AC113">
            <v>0</v>
          </cell>
          <cell r="AD113">
            <v>11.2334</v>
          </cell>
          <cell r="AE113">
            <v>51.387199999999993</v>
          </cell>
          <cell r="AF113">
            <v>96.378</v>
          </cell>
          <cell r="AG113" t="e">
            <v>#N/A</v>
          </cell>
          <cell r="AH113">
            <v>0</v>
          </cell>
          <cell r="AI113">
            <v>0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-43</v>
          </cell>
          <cell r="D114">
            <v>328</v>
          </cell>
          <cell r="E114">
            <v>278</v>
          </cell>
          <cell r="G114" t="e">
            <v>#N/A</v>
          </cell>
          <cell r="H114">
            <v>0</v>
          </cell>
          <cell r="I114" t="e">
            <v>#N/A</v>
          </cell>
          <cell r="J114">
            <v>306</v>
          </cell>
          <cell r="K114">
            <v>-28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55.6</v>
          </cell>
          <cell r="X114">
            <v>0</v>
          </cell>
          <cell r="Y114">
            <v>0</v>
          </cell>
          <cell r="AB114">
            <v>0</v>
          </cell>
          <cell r="AC114">
            <v>0</v>
          </cell>
          <cell r="AD114">
            <v>5.6</v>
          </cell>
          <cell r="AE114">
            <v>50.6</v>
          </cell>
          <cell r="AF114">
            <v>24</v>
          </cell>
          <cell r="AG114" t="e">
            <v>#N/A</v>
          </cell>
          <cell r="AH114">
            <v>0</v>
          </cell>
          <cell r="AI114">
            <v>0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-43</v>
          </cell>
          <cell r="D115">
            <v>372</v>
          </cell>
          <cell r="E115">
            <v>319</v>
          </cell>
          <cell r="G115">
            <v>0</v>
          </cell>
          <cell r="H115">
            <v>0</v>
          </cell>
          <cell r="I115" t="e">
            <v>#N/A</v>
          </cell>
          <cell r="J115">
            <v>448</v>
          </cell>
          <cell r="K115">
            <v>-129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63.8</v>
          </cell>
          <cell r="X115">
            <v>0</v>
          </cell>
          <cell r="Y115">
            <v>0</v>
          </cell>
          <cell r="AB115">
            <v>0</v>
          </cell>
          <cell r="AC115">
            <v>0</v>
          </cell>
          <cell r="AD115">
            <v>56.8</v>
          </cell>
          <cell r="AE115">
            <v>45.6</v>
          </cell>
          <cell r="AF115">
            <v>55</v>
          </cell>
          <cell r="AG115" t="e">
            <v>#N/A</v>
          </cell>
          <cell r="AH115">
            <v>0</v>
          </cell>
          <cell r="AI115">
            <v>0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-52</v>
          </cell>
          <cell r="D116">
            <v>414.13799999999998</v>
          </cell>
          <cell r="E116">
            <v>348.47800000000001</v>
          </cell>
          <cell r="G116">
            <v>0</v>
          </cell>
          <cell r="H116">
            <v>0</v>
          </cell>
          <cell r="I116" t="e">
            <v>#N/A</v>
          </cell>
          <cell r="J116">
            <v>409.63600000000002</v>
          </cell>
          <cell r="K116">
            <v>-61.158000000000015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69.695599999999999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D116">
            <v>57.809600000000003</v>
          </cell>
          <cell r="AE116">
            <v>67.708799999999997</v>
          </cell>
          <cell r="AF116">
            <v>55.572000000000003</v>
          </cell>
          <cell r="AG116" t="e">
            <v>#N/A</v>
          </cell>
          <cell r="AH116">
            <v>0</v>
          </cell>
          <cell r="AI116">
            <v>0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-213</v>
          </cell>
          <cell r="D117">
            <v>1366</v>
          </cell>
          <cell r="E117">
            <v>1137</v>
          </cell>
          <cell r="G117">
            <v>0</v>
          </cell>
          <cell r="H117">
            <v>0</v>
          </cell>
          <cell r="I117" t="e">
            <v>#N/A</v>
          </cell>
          <cell r="J117">
            <v>1481</v>
          </cell>
          <cell r="K117">
            <v>-344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227.4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D117">
            <v>208.2</v>
          </cell>
          <cell r="AE117">
            <v>275.39999999999998</v>
          </cell>
          <cell r="AF117">
            <v>212</v>
          </cell>
          <cell r="AG117" t="e">
            <v>#N/A</v>
          </cell>
          <cell r="AH117">
            <v>0</v>
          </cell>
          <cell r="AI1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14.09.2023 - 20.09.2023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</v>
          </cell>
          <cell r="F7">
            <v>118.515</v>
          </cell>
        </row>
        <row r="8">
          <cell r="A8" t="str">
            <v xml:space="preserve"> 004   Колбаса Вязанка со шпиком, вектор ВЕС, ПОКОМ</v>
          </cell>
          <cell r="D8">
            <v>2.75</v>
          </cell>
          <cell r="F8">
            <v>141.381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12.65</v>
          </cell>
          <cell r="F9">
            <v>1077.415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D12">
            <v>6.5</v>
          </cell>
          <cell r="F12">
            <v>11.7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3.8959999999999999</v>
          </cell>
          <cell r="F13">
            <v>702.03099999999995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18.2</v>
          </cell>
          <cell r="F14">
            <v>2419.2440000000001</v>
          </cell>
        </row>
        <row r="15">
          <cell r="A15" t="str">
            <v xml:space="preserve"> 018  Сосиски Рубленые, Вязанка вискофан  ВЕС.ПОКОМ</v>
          </cell>
          <cell r="F15">
            <v>371.88600000000002</v>
          </cell>
        </row>
        <row r="16">
          <cell r="A16" t="str">
            <v xml:space="preserve"> 020  Ветчина Столичная Вязанка, вектор 0.5кг, ПОКОМ</v>
          </cell>
          <cell r="D16">
            <v>10</v>
          </cell>
          <cell r="F16">
            <v>10</v>
          </cell>
        </row>
        <row r="17">
          <cell r="A17" t="str">
            <v xml:space="preserve"> 021  Колбаса Вязанка с индейкой, вектор 0,45 кг, ПОКОМ</v>
          </cell>
          <cell r="D17">
            <v>10</v>
          </cell>
          <cell r="F17">
            <v>824</v>
          </cell>
        </row>
        <row r="18">
          <cell r="A18" t="str">
            <v xml:space="preserve"> 022  Колбаса Вязанка со шпиком, вектор 0,5кг, ПОКОМ</v>
          </cell>
          <cell r="D18">
            <v>10</v>
          </cell>
          <cell r="F18">
            <v>352</v>
          </cell>
        </row>
        <row r="19">
          <cell r="A19" t="str">
            <v xml:space="preserve"> 023  Колбаса Докторская ГОСТ, Вязанка вектор, 0,4 кг, ПОКОМ</v>
          </cell>
          <cell r="D19">
            <v>3378</v>
          </cell>
          <cell r="F19">
            <v>4895</v>
          </cell>
        </row>
        <row r="20">
          <cell r="A20" t="str">
            <v xml:space="preserve"> 025  Колбаса Молочная стародворская, Вязанка вектор 0,5 кг,ПОКОМ</v>
          </cell>
          <cell r="D20">
            <v>10</v>
          </cell>
          <cell r="F20">
            <v>11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13</v>
          </cell>
          <cell r="F21">
            <v>2703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921</v>
          </cell>
          <cell r="F22">
            <v>6564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2</v>
          </cell>
          <cell r="F23">
            <v>395</v>
          </cell>
        </row>
        <row r="24">
          <cell r="A24" t="str">
            <v xml:space="preserve"> 036  Колбаса Сервелат Запекуша с сочным окороком, Вязанка 0,35кг,  ПОКОМ</v>
          </cell>
          <cell r="F24">
            <v>2</v>
          </cell>
        </row>
        <row r="25">
          <cell r="A25" t="str">
            <v xml:space="preserve"> 043  Ветчина Нежная ТМ Особый рецепт, п/а, 0,4кг    ПОКОМ</v>
          </cell>
          <cell r="D25">
            <v>1</v>
          </cell>
          <cell r="F25">
            <v>156</v>
          </cell>
        </row>
        <row r="26">
          <cell r="A26" t="str">
            <v xml:space="preserve"> 047  Кол Баварская, белков.обол. в термоусад. пакете 0.17 кг, ТМ Стародворье  ПОКОМ</v>
          </cell>
          <cell r="D26">
            <v>2</v>
          </cell>
          <cell r="F26">
            <v>211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217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F28">
            <v>175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3</v>
          </cell>
          <cell r="F29">
            <v>366</v>
          </cell>
        </row>
        <row r="30">
          <cell r="A30" t="str">
            <v xml:space="preserve"> 059  Колбаса Докторская по-стародворски  0.5 кг, ПОКОМ</v>
          </cell>
          <cell r="F30">
            <v>1</v>
          </cell>
        </row>
        <row r="31">
          <cell r="A31" t="str">
            <v xml:space="preserve"> 062  Колбаса Кракушка пряная с сальцем, 0.3кг в/у п/к, БАВАРУШКА ПОКОМ</v>
          </cell>
          <cell r="D31">
            <v>1</v>
          </cell>
          <cell r="F31">
            <v>482</v>
          </cell>
        </row>
        <row r="32">
          <cell r="A32" t="str">
            <v xml:space="preserve"> 064  Колбаса Молочная Дугушка, вектор 0,4 кг, ТМ Стародворье  ПОКОМ</v>
          </cell>
          <cell r="F32">
            <v>213</v>
          </cell>
        </row>
        <row r="33">
          <cell r="A33" t="str">
            <v xml:space="preserve"> 068  Колбаса Особая ТМ Особый рецепт, 0,5 кг, ПОКОМ</v>
          </cell>
          <cell r="F33">
            <v>146</v>
          </cell>
        </row>
        <row r="34">
          <cell r="A34" t="str">
            <v xml:space="preserve"> 070  Колбаса Рубленая запеч Дугушка, вектор 0,35 кг, ТМ Стародворье    ПОКОМ</v>
          </cell>
          <cell r="D34">
            <v>1</v>
          </cell>
          <cell r="F34">
            <v>1</v>
          </cell>
        </row>
        <row r="35">
          <cell r="A35" t="str">
            <v xml:space="preserve"> 073  Колбаса Салями Баварушка зернистая, в/у 0.35 кг срез, ТМ Стародворье ПОКОМ</v>
          </cell>
          <cell r="D35">
            <v>11</v>
          </cell>
          <cell r="F35">
            <v>11</v>
          </cell>
        </row>
        <row r="36">
          <cell r="A36" t="str">
            <v xml:space="preserve"> 075  Колбаса Сервелат Баварушка, в/у 0.35 кг срез, ТМ Стародворье ПОКОМ</v>
          </cell>
          <cell r="D36">
            <v>1</v>
          </cell>
          <cell r="F36">
            <v>1</v>
          </cell>
        </row>
        <row r="37">
          <cell r="A37" t="str">
            <v xml:space="preserve"> 079  Колбаса Сервелат Кремлевский,  0.35 кг, ПОКОМ</v>
          </cell>
          <cell r="D37">
            <v>2</v>
          </cell>
          <cell r="F37">
            <v>150</v>
          </cell>
        </row>
        <row r="38">
          <cell r="A38" t="str">
            <v xml:space="preserve"> 080  Колбаса Сервелат Филейбургский, в/у 0,35 кг срез, БАВАРУШКА ПОКОМ</v>
          </cell>
          <cell r="D38">
            <v>1</v>
          </cell>
          <cell r="F38">
            <v>1</v>
          </cell>
        </row>
        <row r="39">
          <cell r="A39" t="str">
            <v xml:space="preserve"> 083  Колбаса Швейцарская 0,17 кг., ШТ., сырокопченая   ПОКОМ</v>
          </cell>
          <cell r="D39">
            <v>5</v>
          </cell>
          <cell r="F39">
            <v>1485</v>
          </cell>
        </row>
        <row r="40">
          <cell r="A40" t="str">
            <v xml:space="preserve"> 084  Колбаски Баварские копченые, NDX в МГС 0,28 кг, ТМ Стародворье  ПОКОМ</v>
          </cell>
          <cell r="D40">
            <v>28</v>
          </cell>
          <cell r="F40">
            <v>3869</v>
          </cell>
        </row>
        <row r="41">
          <cell r="A41" t="str">
            <v xml:space="preserve"> 091  Сардельки Баварские, МГС 0.38кг, ТМ Стародворье  ПОКОМ</v>
          </cell>
          <cell r="F41">
            <v>365</v>
          </cell>
        </row>
        <row r="42">
          <cell r="A42" t="str">
            <v xml:space="preserve"> 092  Сосиски Баварские с сыром,  0.42кг,ПОКОМ</v>
          </cell>
          <cell r="D42">
            <v>1110</v>
          </cell>
          <cell r="F42">
            <v>5850</v>
          </cell>
        </row>
        <row r="43">
          <cell r="A43" t="str">
            <v xml:space="preserve"> 096  Сосиски Баварские,  0.42кг,ПОКОМ</v>
          </cell>
          <cell r="D43">
            <v>6840</v>
          </cell>
          <cell r="F43">
            <v>16936</v>
          </cell>
        </row>
        <row r="44">
          <cell r="A44" t="str">
            <v xml:space="preserve"> 115  Колбаса Салями Филейбургская зернистая, в/у 0,35 кг срез, БАВАРУШКА ПОКОМ</v>
          </cell>
          <cell r="D44">
            <v>6</v>
          </cell>
          <cell r="F44">
            <v>2608</v>
          </cell>
        </row>
        <row r="45">
          <cell r="A45" t="str">
            <v xml:space="preserve"> 116  Колбаса Балыкбурская с копченым балыком, в/у 0,35 кг срез, БАВАРУШКА ПОКОМ</v>
          </cell>
          <cell r="D45">
            <v>593</v>
          </cell>
          <cell r="F45">
            <v>1054</v>
          </cell>
        </row>
        <row r="46">
          <cell r="A46" t="str">
            <v xml:space="preserve"> 117  Колбаса Сервелат Филейбургский с ароматными пряностями, в/у 0,35 кг срез, БАВАРУШКА ПОКОМ</v>
          </cell>
          <cell r="D46">
            <v>43</v>
          </cell>
          <cell r="F46">
            <v>690</v>
          </cell>
        </row>
        <row r="47">
          <cell r="A47" t="str">
            <v xml:space="preserve"> 118  Колбаса Сервелат Филейбургский с филе сочного окорока, в/у 0,35 кг срез, БАВАРУШКА ПОКОМ</v>
          </cell>
          <cell r="D47">
            <v>8</v>
          </cell>
          <cell r="F47">
            <v>1638</v>
          </cell>
        </row>
        <row r="48">
          <cell r="A48" t="str">
            <v xml:space="preserve"> 119  Паштет печеночный Гусь со вкусом гусиного мяса, 0,1 кг ПОКОМ</v>
          </cell>
          <cell r="F48">
            <v>24</v>
          </cell>
        </row>
        <row r="49">
          <cell r="A49" t="str">
            <v xml:space="preserve"> 120  Паштет печеночный Копченый бекон со вкусом копченого бекона 0,1 кг ПОКОМ</v>
          </cell>
          <cell r="F49">
            <v>24</v>
          </cell>
        </row>
        <row r="50">
          <cell r="A50" t="str">
            <v xml:space="preserve"> 200  Ветчина Дугушка ТМ Стародворье, вектор в/у    ПОКОМ</v>
          </cell>
          <cell r="D50">
            <v>8.3010000000000002</v>
          </cell>
          <cell r="F50">
            <v>719.03300000000002</v>
          </cell>
        </row>
        <row r="51">
          <cell r="A51" t="str">
            <v xml:space="preserve"> 201  Ветчина Нежная ТМ Особый рецепт, (2,5кг), ПОКОМ</v>
          </cell>
          <cell r="D51">
            <v>180.01</v>
          </cell>
          <cell r="F51">
            <v>6667.6589999999997</v>
          </cell>
        </row>
        <row r="52">
          <cell r="A52" t="str">
            <v xml:space="preserve"> 215  Колбаса Докторская ГОСТ Дугушка, ВЕС, ТМ Стародворье ПОКОМ</v>
          </cell>
          <cell r="D52">
            <v>5</v>
          </cell>
          <cell r="F52">
            <v>485.20699999999999</v>
          </cell>
        </row>
        <row r="53">
          <cell r="A53" t="str">
            <v xml:space="preserve"> 217  Колбаса Докторская Дугушка, ВЕС, НЕ ГОСТ, ТМ Стародворье ПОКОМ</v>
          </cell>
          <cell r="D53">
            <v>7.4</v>
          </cell>
          <cell r="F53">
            <v>1086.029</v>
          </cell>
        </row>
        <row r="54">
          <cell r="A54" t="str">
            <v xml:space="preserve"> 218  Колбаса Докторская оригинальная ТМ Особый рецепт БОЛЬШОЙ БАТОН, п/а ВЕС, ТМ Стародворье ПОКОМ</v>
          </cell>
          <cell r="F54">
            <v>306.767</v>
          </cell>
        </row>
        <row r="55">
          <cell r="A55" t="str">
            <v xml:space="preserve"> 219  Колбаса Докторская Особая ТМ Особый рецепт, ВЕС  ПОКОМ</v>
          </cell>
          <cell r="D55">
            <v>217.601</v>
          </cell>
          <cell r="F55">
            <v>11810.235000000001</v>
          </cell>
        </row>
        <row r="56">
          <cell r="A56" t="str">
            <v xml:space="preserve"> 220  Колбаса Докторская по-стародворски, амифлекс, ВЕС,   ПОКОМ</v>
          </cell>
          <cell r="F56">
            <v>336.75400000000002</v>
          </cell>
        </row>
        <row r="57">
          <cell r="A57" t="str">
            <v xml:space="preserve"> 225  Колбаса Дугушка со шпиком, ВЕС, ТМ Стародворье   ПОКОМ</v>
          </cell>
          <cell r="D57">
            <v>2.4500000000000002</v>
          </cell>
          <cell r="F57">
            <v>93.164000000000001</v>
          </cell>
        </row>
        <row r="58">
          <cell r="A58" t="str">
            <v xml:space="preserve"> 229  Колбаса Молочная Дугушка, в/у, ВЕС, ТМ Стародворье   ПОКОМ</v>
          </cell>
          <cell r="D58">
            <v>6.6</v>
          </cell>
          <cell r="F58">
            <v>811.90800000000002</v>
          </cell>
        </row>
        <row r="59">
          <cell r="A59" t="str">
            <v xml:space="preserve"> 230  Колбаса Молочная Особая ТМ Особый рецепт, п/а, ВЕС. ПОКОМ</v>
          </cell>
          <cell r="D59">
            <v>47.5</v>
          </cell>
          <cell r="F59">
            <v>9167.0329999999994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D60">
            <v>170</v>
          </cell>
          <cell r="F60">
            <v>6933.03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D61">
            <v>4.101</v>
          </cell>
          <cell r="F61">
            <v>463.63499999999999</v>
          </cell>
        </row>
        <row r="62">
          <cell r="A62" t="str">
            <v xml:space="preserve"> 238  Колбаса Салями Баварушка зернистая, оболочка фиброуз, ВЕС, ТС Баварушка  ПОКОМ</v>
          </cell>
          <cell r="D62">
            <v>2.9</v>
          </cell>
          <cell r="F62">
            <v>2.9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D63">
            <v>6.65</v>
          </cell>
          <cell r="F63">
            <v>528.01099999999997</v>
          </cell>
        </row>
        <row r="64">
          <cell r="A64" t="str">
            <v xml:space="preserve"> 240  Колбаса Салями охотничья, ВЕС. ПОКОМ</v>
          </cell>
          <cell r="F64">
            <v>27.622</v>
          </cell>
        </row>
        <row r="65">
          <cell r="A65" t="str">
            <v xml:space="preserve"> 241  Колбаса Сервелат Баварушка с сочным окороком,  ВЕС, БАВАРУШКА ПОКОМ</v>
          </cell>
          <cell r="D65">
            <v>2.9</v>
          </cell>
          <cell r="F65">
            <v>2.9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D66">
            <v>4.25</v>
          </cell>
          <cell r="F66">
            <v>950.18</v>
          </cell>
        </row>
        <row r="67">
          <cell r="A67" t="str">
            <v xml:space="preserve"> 243  Колбаса Сервелат Зернистый, ВЕС.  ПОКОМ</v>
          </cell>
          <cell r="F67">
            <v>215.73599999999999</v>
          </cell>
        </row>
        <row r="68">
          <cell r="A68" t="str">
            <v xml:space="preserve"> 244  Колбаса Сервелат Кремлевский, ВЕС. ПОКОМ</v>
          </cell>
          <cell r="F68">
            <v>4.2</v>
          </cell>
        </row>
        <row r="69">
          <cell r="A69" t="str">
            <v xml:space="preserve"> 247  Сардельки Нежные, ВЕС.  ПОКОМ</v>
          </cell>
          <cell r="D69">
            <v>3.9</v>
          </cell>
          <cell r="F69">
            <v>270.47399999999999</v>
          </cell>
        </row>
        <row r="70">
          <cell r="A70" t="str">
            <v xml:space="preserve"> 248  Сардельки Сочные ТМ Особый рецепт,   ПОКОМ</v>
          </cell>
          <cell r="D70">
            <v>1.3</v>
          </cell>
          <cell r="F70">
            <v>304.05200000000002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D71">
            <v>7.5</v>
          </cell>
          <cell r="F71">
            <v>1965.0329999999999</v>
          </cell>
        </row>
        <row r="72">
          <cell r="A72" t="str">
            <v xml:space="preserve"> 255  Сосиски Молочные для завтрака ТМ Особый рецепт, п/а МГС, ВЕС, ТМ Стародворье  ПОКОМ</v>
          </cell>
          <cell r="F72">
            <v>118.29900000000001</v>
          </cell>
        </row>
        <row r="73">
          <cell r="A73" t="str">
            <v xml:space="preserve"> 257  Сосиски Молочные оригинальные ТМ Особый рецепт, ВЕС.   ПОКОМ</v>
          </cell>
          <cell r="D73">
            <v>2.6</v>
          </cell>
          <cell r="F73">
            <v>467.69799999999998</v>
          </cell>
        </row>
        <row r="74">
          <cell r="A74" t="str">
            <v xml:space="preserve"> 263  Шпикачки Стародворские, ВЕС.  ПОКОМ</v>
          </cell>
          <cell r="F74">
            <v>208.18700000000001</v>
          </cell>
        </row>
        <row r="75">
          <cell r="A75" t="str">
            <v xml:space="preserve"> 265  Колбаса Балыкбургская, ВЕС, ТМ Баварушка  ПОКОМ</v>
          </cell>
          <cell r="D75">
            <v>10.6</v>
          </cell>
          <cell r="F75">
            <v>609.73099999999999</v>
          </cell>
        </row>
        <row r="76">
          <cell r="A76" t="str">
            <v xml:space="preserve"> 266  Колбаса Филейбургская с сочным окороком, ВЕС, ТМ Баварушка  ПОКОМ</v>
          </cell>
          <cell r="D76">
            <v>13.7</v>
          </cell>
          <cell r="F76">
            <v>607.60699999999997</v>
          </cell>
        </row>
        <row r="77">
          <cell r="A77" t="str">
            <v xml:space="preserve"> 267  Колбаса Салями Филейбургская зернистая, оболочка фиброуз, ВЕС, ТМ Баварушка  ПОКОМ</v>
          </cell>
          <cell r="D77">
            <v>9.6999999999999993</v>
          </cell>
          <cell r="F77">
            <v>679.02200000000005</v>
          </cell>
        </row>
        <row r="78">
          <cell r="A78" t="str">
            <v xml:space="preserve"> 272  Колбаса Сервелат Филедворский, фиброуз, в/у 0,35 кг срез,  ПОКОМ</v>
          </cell>
          <cell r="D78">
            <v>17</v>
          </cell>
          <cell r="F78">
            <v>2167</v>
          </cell>
        </row>
        <row r="79">
          <cell r="A79" t="str">
            <v xml:space="preserve"> 273  Сосиски Сочинки с сочной грудинкой, МГС 0.4кг,   ПОКОМ</v>
          </cell>
          <cell r="D79">
            <v>29</v>
          </cell>
          <cell r="F79">
            <v>5824</v>
          </cell>
        </row>
        <row r="80">
          <cell r="A80" t="str">
            <v xml:space="preserve"> 276  Колбаса Сливушка ТМ Вязанка в оболочке полиамид 0,45 кг  ПОКОМ</v>
          </cell>
          <cell r="D80">
            <v>6</v>
          </cell>
          <cell r="F80">
            <v>3096</v>
          </cell>
        </row>
        <row r="81">
          <cell r="A81" t="str">
            <v xml:space="preserve"> 277  Колбаса Мясорубская ТМ Стародворье с сочной грудинкой , 0,35 кг срез  ПОКОМ</v>
          </cell>
          <cell r="D81">
            <v>3</v>
          </cell>
          <cell r="F81">
            <v>4</v>
          </cell>
        </row>
        <row r="82">
          <cell r="A82" t="str">
            <v xml:space="preserve"> 283  Сосиски Сочинки, ВЕС, ТМ Стародворье ПОКОМ</v>
          </cell>
          <cell r="D82">
            <v>4</v>
          </cell>
          <cell r="F82">
            <v>609.50099999999998</v>
          </cell>
        </row>
        <row r="83">
          <cell r="A83" t="str">
            <v xml:space="preserve"> 285  Паштет печеночный со слив.маслом ТМ Стародворье ламистер 0,1 кг  ПОКОМ</v>
          </cell>
          <cell r="F83">
            <v>400</v>
          </cell>
        </row>
        <row r="84">
          <cell r="A84" t="str">
            <v xml:space="preserve"> 296  Колбаса Мясорубская с рубленой грудинкой 0,35кг срез ТМ Стародворье  ПОКОМ</v>
          </cell>
          <cell r="D84">
            <v>8</v>
          </cell>
          <cell r="F84">
            <v>1819</v>
          </cell>
        </row>
        <row r="85">
          <cell r="A85" t="str">
            <v xml:space="preserve"> 297  Колбаса Мясорубская с рубленой грудинкой ВЕС ТМ Стародворье  ПОКОМ</v>
          </cell>
          <cell r="D85">
            <v>2.2000000000000002</v>
          </cell>
          <cell r="F85">
            <v>305.60399999999998</v>
          </cell>
        </row>
        <row r="86">
          <cell r="A86" t="str">
            <v xml:space="preserve"> 301  Сосиски Сочинки по-баварски с сыром,  0.4кг, ТМ Стародворье  ПОКОМ</v>
          </cell>
          <cell r="D86">
            <v>33</v>
          </cell>
          <cell r="F86">
            <v>5459</v>
          </cell>
        </row>
        <row r="87">
          <cell r="A87" t="str">
            <v xml:space="preserve"> 302  Сосиски Сочинки по-баварски,  0.4кг, ТМ Стародворье  ПОКОМ</v>
          </cell>
          <cell r="D87">
            <v>43</v>
          </cell>
          <cell r="F87">
            <v>6508</v>
          </cell>
        </row>
        <row r="88">
          <cell r="A88" t="str">
            <v xml:space="preserve"> 303  Колбаса Мясорубская ТМ Стародворье с рубленой грудинкой в/у 0,4 кг срез  ПОКОМ</v>
          </cell>
          <cell r="F88">
            <v>1</v>
          </cell>
        </row>
        <row r="89">
          <cell r="A89" t="str">
            <v xml:space="preserve"> 304  Колбаса Салями Мясорубская с рубленным шпиком ВЕС ТМ Стародворье  ПОКОМ</v>
          </cell>
          <cell r="D89">
            <v>0.8</v>
          </cell>
          <cell r="F89">
            <v>84.352000000000004</v>
          </cell>
        </row>
        <row r="90">
          <cell r="A90" t="str">
            <v xml:space="preserve"> 305  Колбаса Сервелат Мясорубский с мелкорубленным окороком в/у  ТМ Стародворье ВЕС   ПОКОМ</v>
          </cell>
          <cell r="D90">
            <v>0.8</v>
          </cell>
          <cell r="F90">
            <v>143.28299999999999</v>
          </cell>
        </row>
        <row r="91">
          <cell r="A91" t="str">
            <v xml:space="preserve"> 306  Колбаса Салями Мясорубская с рубленым шпиком 0,35 кг срез ТМ Стародворье   Поком</v>
          </cell>
          <cell r="D91">
            <v>6</v>
          </cell>
          <cell r="F91">
            <v>1424</v>
          </cell>
        </row>
        <row r="92">
          <cell r="A92" t="str">
            <v xml:space="preserve"> 307  Колбаса Сервелат Мясорубский с мелкорубленным окороком 0,35 кг срез ТМ Стародворье   Поком</v>
          </cell>
          <cell r="D92">
            <v>7</v>
          </cell>
          <cell r="F92">
            <v>2062</v>
          </cell>
        </row>
        <row r="93">
          <cell r="A93" t="str">
            <v xml:space="preserve"> 309  Сосиски Сочинки с сыром 0,4 кг ТМ Стародворье  ПОКОМ</v>
          </cell>
          <cell r="D93">
            <v>14</v>
          </cell>
          <cell r="F93">
            <v>1621</v>
          </cell>
        </row>
        <row r="94">
          <cell r="A94" t="str">
            <v xml:space="preserve"> 312  Ветчина Филейская ВЕС ТМ  Вязанка ТС Столичная  ПОКОМ</v>
          </cell>
          <cell r="D94">
            <v>1.35</v>
          </cell>
          <cell r="F94">
            <v>349.72199999999998</v>
          </cell>
        </row>
        <row r="95">
          <cell r="A95" t="str">
            <v xml:space="preserve"> 314  Крылышки копченые на решетке 0,3 кг ТМ Ядрена копоть  ПОКОМ</v>
          </cell>
          <cell r="D95">
            <v>6</v>
          </cell>
          <cell r="F95">
            <v>89</v>
          </cell>
        </row>
        <row r="96">
          <cell r="A96" t="str">
            <v xml:space="preserve"> 315  Колбаса вареная Молокуша ТМ Вязанка ВЕС, ПОКОМ</v>
          </cell>
          <cell r="D96">
            <v>15.2</v>
          </cell>
          <cell r="F96">
            <v>853.32399999999996</v>
          </cell>
        </row>
        <row r="97">
          <cell r="A97" t="str">
            <v xml:space="preserve"> 316  Колбаса Нежная ТМ Зареченские ВЕС  ПОКОМ</v>
          </cell>
          <cell r="F97">
            <v>317.74799999999999</v>
          </cell>
        </row>
        <row r="98">
          <cell r="A98" t="str">
            <v xml:space="preserve"> 317 Колбаса Сервелат Рижский ТМ Зареченские, ВЕС  ПОКОМ</v>
          </cell>
          <cell r="F98">
            <v>38.704000000000001</v>
          </cell>
        </row>
        <row r="99">
          <cell r="A99" t="str">
            <v xml:space="preserve"> 318  Сосиски Датские ТМ Зареченские, ВЕС  ПОКОМ</v>
          </cell>
          <cell r="D99">
            <v>25</v>
          </cell>
          <cell r="F99">
            <v>3147.125</v>
          </cell>
        </row>
        <row r="100">
          <cell r="A100" t="str">
            <v xml:space="preserve"> 319  Колбаса вареная Филейская ТМ Вязанка ТС Классическая, 0,45 кг. ПОКОМ</v>
          </cell>
          <cell r="D100">
            <v>40</v>
          </cell>
          <cell r="F100">
            <v>4180</v>
          </cell>
        </row>
        <row r="101">
          <cell r="A101" t="str">
            <v xml:space="preserve"> 322  Колбаса вареная Молокуша 0,45кг ТМ Вязанка  ПОКОМ</v>
          </cell>
          <cell r="D101">
            <v>1226</v>
          </cell>
          <cell r="F101">
            <v>6294</v>
          </cell>
        </row>
        <row r="102">
          <cell r="A102" t="str">
            <v xml:space="preserve"> 324  Ветчина Филейская ТМ Вязанка Столичная 0,45 кг ПОКОМ</v>
          </cell>
          <cell r="D102">
            <v>4</v>
          </cell>
          <cell r="F102">
            <v>1549</v>
          </cell>
        </row>
        <row r="103">
          <cell r="A103" t="str">
            <v xml:space="preserve"> 325  Сосиски Сочинки по-баварски с сыром Стародворье, ВЕС ПОКОМ</v>
          </cell>
          <cell r="F103">
            <v>32.502000000000002</v>
          </cell>
        </row>
        <row r="104">
          <cell r="A104" t="str">
            <v xml:space="preserve"> 327  Сосиски Сочинки с сыром ТМ Стародворье, ВЕС ПОКОМ</v>
          </cell>
          <cell r="D104">
            <v>2</v>
          </cell>
          <cell r="F104">
            <v>28.85</v>
          </cell>
        </row>
        <row r="105">
          <cell r="A105" t="str">
            <v xml:space="preserve"> 328  Сардельки Сочинки Стародворье ТМ  0,4 кг ПОКОМ</v>
          </cell>
          <cell r="D105">
            <v>1</v>
          </cell>
          <cell r="F105">
            <v>250</v>
          </cell>
        </row>
        <row r="106">
          <cell r="A106" t="str">
            <v xml:space="preserve"> 329  Сардельки Сочинки с сыром Стародворье ТМ, 0,4 кг. ПОКОМ</v>
          </cell>
          <cell r="F106">
            <v>504</v>
          </cell>
        </row>
        <row r="107">
          <cell r="A107" t="str">
            <v xml:space="preserve"> 330  Колбаса вареная Филейская ТМ Вязанка ТС Классическая ВЕС  ПОКОМ</v>
          </cell>
          <cell r="D107">
            <v>23.95</v>
          </cell>
          <cell r="F107">
            <v>1966.9749999999999</v>
          </cell>
        </row>
        <row r="108">
          <cell r="A108" t="str">
            <v xml:space="preserve"> 331  Сосиски Сочинки по-баварски ВЕС ТМ Стародворье  Поком</v>
          </cell>
          <cell r="F108">
            <v>49.944000000000003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F109">
            <v>338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106.30800000000001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20</v>
          </cell>
          <cell r="F111">
            <v>1558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15</v>
          </cell>
          <cell r="F112">
            <v>1303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4</v>
          </cell>
          <cell r="F113">
            <v>521.63499999999999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4</v>
          </cell>
          <cell r="F114">
            <v>552.41300000000001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10.45</v>
          </cell>
          <cell r="F115">
            <v>865.13400000000001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9.4</v>
          </cell>
          <cell r="F116">
            <v>672.36900000000003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68.007000000000005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10.4</v>
          </cell>
        </row>
        <row r="119">
          <cell r="A119" t="str">
            <v xml:space="preserve"> 350  Сосиски Сочные без свинины ТМ Особый рецепт 0,4 кг. ПОКОМ</v>
          </cell>
          <cell r="F119">
            <v>124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17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12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</v>
          </cell>
        </row>
        <row r="123">
          <cell r="A123" t="str">
            <v xml:space="preserve"> 364  Сардельки Филейские Вязанка ВЕС NDX ТМ Вязанка  ПОКОМ</v>
          </cell>
          <cell r="D123">
            <v>1.3</v>
          </cell>
          <cell r="F123">
            <v>364.75400000000002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F124">
            <v>124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64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F126">
            <v>157</v>
          </cell>
        </row>
        <row r="127">
          <cell r="A127" t="str">
            <v xml:space="preserve"> 372  Ветчина Сочинка ТМ Стародворье. ВЕС ПОКОМ</v>
          </cell>
          <cell r="F127">
            <v>55.655999999999999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82.132000000000005</v>
          </cell>
        </row>
        <row r="129">
          <cell r="A129" t="str">
            <v xml:space="preserve"> 375  Ветчина Балыкбургская ТМ Баварушка. ВЕС ПОКОМ</v>
          </cell>
          <cell r="D129">
            <v>3.9</v>
          </cell>
          <cell r="F129">
            <v>346.23899999999998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152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131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D132">
            <v>3</v>
          </cell>
          <cell r="F132">
            <v>164</v>
          </cell>
        </row>
        <row r="133">
          <cell r="A133" t="str">
            <v xml:space="preserve"> 381 Колбаса Филейбургская с ароматными пряностями 0,03 кг с/в ТМ Баварушка  ПОКОМ</v>
          </cell>
          <cell r="F133">
            <v>240</v>
          </cell>
        </row>
        <row r="134">
          <cell r="A134" t="str">
            <v xml:space="preserve"> 385  Колбаски Филейбургские с филе сочного окорока, 0,28кг ТМ Баварушка  ПОКОМ</v>
          </cell>
          <cell r="F134">
            <v>539</v>
          </cell>
        </row>
        <row r="135">
          <cell r="A135" t="str">
            <v xml:space="preserve"> ВЫВЕДЕНА!!!300  Колбаса Сервелат Мясорубский ТМ Стародворье, в/у 0,35кг  ПОКОМ</v>
          </cell>
          <cell r="F135">
            <v>2</v>
          </cell>
        </row>
        <row r="136">
          <cell r="A136" t="str">
            <v>1002 Ветчина По Швейцарскому рецепту 0,3 (Знаменский СГЦ)  МК</v>
          </cell>
          <cell r="D136">
            <v>118</v>
          </cell>
          <cell r="F136">
            <v>118</v>
          </cell>
        </row>
        <row r="137">
          <cell r="A137" t="str">
            <v>1003 Грудинка с/к (продукт из свинины мясной сырокопченый) (Знамениский СГЦ)  МК</v>
          </cell>
          <cell r="D137">
            <v>29</v>
          </cell>
          <cell r="F137">
            <v>29</v>
          </cell>
        </row>
        <row r="138">
          <cell r="A138" t="str">
            <v>1004 Рулька свиная бескостная в/к в/у (Знаменский СГЦ) МК</v>
          </cell>
          <cell r="D138">
            <v>37.5</v>
          </cell>
          <cell r="F138">
            <v>37.5</v>
          </cell>
        </row>
        <row r="139">
          <cell r="A139" t="str">
            <v>1008 Хлеб печеночный 0,3кг в/у ШТ (Знаменский СГЦ)  МК</v>
          </cell>
          <cell r="D139">
            <v>128</v>
          </cell>
          <cell r="F139">
            <v>128</v>
          </cell>
        </row>
        <row r="140">
          <cell r="A140" t="str">
            <v>1009 Мясо по домашнему в/у 0,35шт (Знаменский СГЦ)  МК</v>
          </cell>
          <cell r="D140">
            <v>126</v>
          </cell>
          <cell r="F140">
            <v>126</v>
          </cell>
        </row>
        <row r="141">
          <cell r="A141" t="str">
            <v>3215 ВЕТЧ.МЯСНАЯ Папа может п/о 0.4кг 8шт.    ОСТАНКИНО</v>
          </cell>
          <cell r="D141">
            <v>284</v>
          </cell>
          <cell r="F141">
            <v>284</v>
          </cell>
        </row>
        <row r="142">
          <cell r="A142" t="str">
            <v>3678 СОЧНЫЕ сос п/о мгс 2*2     ОСТАНКИНО</v>
          </cell>
          <cell r="D142">
            <v>1962.1</v>
          </cell>
          <cell r="F142">
            <v>1962.1</v>
          </cell>
        </row>
        <row r="143">
          <cell r="A143" t="str">
            <v>3717 СОЧНЫЕ сос п/о мгс 1*6 ОСТАНКИНО</v>
          </cell>
          <cell r="D143">
            <v>1660.6</v>
          </cell>
          <cell r="F143">
            <v>1660.6</v>
          </cell>
        </row>
        <row r="144">
          <cell r="A144" t="str">
            <v>4063 МЯСНАЯ Папа может вар п/о_Л   ОСТАНКИНО</v>
          </cell>
          <cell r="D144">
            <v>1973.95</v>
          </cell>
          <cell r="F144">
            <v>1973.95</v>
          </cell>
        </row>
        <row r="145">
          <cell r="A145" t="str">
            <v>4117 ЭКСТРА Папа может с/к в/у_Л   ОСТАНКИНО</v>
          </cell>
          <cell r="D145">
            <v>41.5</v>
          </cell>
          <cell r="F145">
            <v>41.5</v>
          </cell>
        </row>
        <row r="146">
          <cell r="A146" t="str">
            <v>4574 Мясная со шпиком Папа может вар п/о ОСТАНКИНО</v>
          </cell>
          <cell r="D146">
            <v>138.5</v>
          </cell>
          <cell r="F146">
            <v>138.5</v>
          </cell>
        </row>
        <row r="147">
          <cell r="A147" t="str">
            <v>4611 ВЕТЧ.ЛЮБИТЕЛЬСКАЯ п/о 0.4кг ОСТАНКИНО</v>
          </cell>
          <cell r="D147">
            <v>109</v>
          </cell>
          <cell r="F147">
            <v>109</v>
          </cell>
        </row>
        <row r="148">
          <cell r="A148" t="str">
            <v>4614 ВЕТЧ.ЛЮБИТЕЛЬСКАЯ п/о _ ОСТАНКИНО</v>
          </cell>
          <cell r="D148">
            <v>244.3</v>
          </cell>
          <cell r="F148">
            <v>244.3</v>
          </cell>
        </row>
        <row r="149">
          <cell r="A149" t="str">
            <v>4813 ФИЛЕЙНАЯ Папа может вар п/о_Л   ОСТАНКИНО</v>
          </cell>
          <cell r="D149">
            <v>462.6</v>
          </cell>
          <cell r="F149">
            <v>462.6</v>
          </cell>
        </row>
        <row r="150">
          <cell r="A150" t="str">
            <v>4993 САЛЯМИ ИТАЛЬЯНСКАЯ с/к в/у 1/250*8_120c ОСТАНКИНО</v>
          </cell>
          <cell r="D150">
            <v>589</v>
          </cell>
          <cell r="F150">
            <v>589</v>
          </cell>
        </row>
        <row r="151">
          <cell r="A151" t="str">
            <v>5246 ДОКТОРСКАЯ ПРЕМИУМ вар б/о мгс_30с ОСТАНКИНО</v>
          </cell>
          <cell r="D151">
            <v>52.5</v>
          </cell>
          <cell r="F151">
            <v>52.5</v>
          </cell>
        </row>
        <row r="152">
          <cell r="A152" t="str">
            <v>5247 РУССКАЯ ПРЕМИУМ вар б/о мгс_30с ОСТАНКИНО</v>
          </cell>
          <cell r="D152">
            <v>86.8</v>
          </cell>
          <cell r="F152">
            <v>86.8</v>
          </cell>
        </row>
        <row r="153">
          <cell r="A153" t="str">
            <v>5336 ОСОБАЯ вар п/о  ОСТАНКИНО</v>
          </cell>
          <cell r="D153">
            <v>45.3</v>
          </cell>
          <cell r="F153">
            <v>45.3</v>
          </cell>
        </row>
        <row r="154">
          <cell r="A154" t="str">
            <v>5337 ОСОБАЯ СО ШПИКОМ вар п/о  ОСТАНКИНО</v>
          </cell>
          <cell r="D154">
            <v>52.3</v>
          </cell>
          <cell r="F154">
            <v>52.3</v>
          </cell>
        </row>
        <row r="155">
          <cell r="A155" t="str">
            <v>5341 СЕРВЕЛАТ ОХОТНИЧИЙ в/к в/у  ОСТАНКИНО</v>
          </cell>
          <cell r="D155">
            <v>416.6</v>
          </cell>
          <cell r="F155">
            <v>416.6</v>
          </cell>
        </row>
        <row r="156">
          <cell r="A156" t="str">
            <v>5483 ЭКСТРА Папа может с/к в/у 1/250 8шт.   ОСТАНКИНО</v>
          </cell>
          <cell r="D156">
            <v>1045</v>
          </cell>
          <cell r="F156">
            <v>1045</v>
          </cell>
        </row>
        <row r="157">
          <cell r="A157" t="str">
            <v>5532 СОЧНЫЕ сос п/о мгс 0.45кг 10шт_45с   ОСТАНКИНО</v>
          </cell>
          <cell r="D157">
            <v>87</v>
          </cell>
          <cell r="F157">
            <v>87</v>
          </cell>
        </row>
        <row r="158">
          <cell r="A158" t="str">
            <v>5533 СОЧНЫЕ сос п/о в/у 1/350 8шт_45с   ОСТАНКИНО</v>
          </cell>
          <cell r="D158">
            <v>18</v>
          </cell>
          <cell r="F158">
            <v>18</v>
          </cell>
        </row>
        <row r="159">
          <cell r="A159" t="str">
            <v>5544 Сервелат Финский в/к в/у_45с НОВАЯ ОСТАНКИНО</v>
          </cell>
          <cell r="D159">
            <v>993.5</v>
          </cell>
          <cell r="F159">
            <v>1028.5</v>
          </cell>
        </row>
        <row r="160">
          <cell r="A160" t="str">
            <v>5682 САЛЯМИ МЕЛКОЗЕРНЕНАЯ с/к в/у 1/120_60с   ОСТАНКИНО</v>
          </cell>
          <cell r="D160">
            <v>1887</v>
          </cell>
          <cell r="F160">
            <v>1887</v>
          </cell>
        </row>
        <row r="161">
          <cell r="A161" t="str">
            <v>5706 АРОМАТНАЯ Папа может с/к в/у 1/250 8шт.  ОСТАНКИНО</v>
          </cell>
          <cell r="D161">
            <v>1027</v>
          </cell>
          <cell r="F161">
            <v>1027</v>
          </cell>
        </row>
        <row r="162">
          <cell r="A162" t="str">
            <v>5708 ПОСОЛЬСКАЯ Папа может с/к в/у ОСТАНКИНО</v>
          </cell>
          <cell r="D162">
            <v>114.218</v>
          </cell>
          <cell r="F162">
            <v>134.21799999999999</v>
          </cell>
        </row>
        <row r="163">
          <cell r="A163" t="str">
            <v>5818 МЯСНЫЕ Папа может сос п/о мгс 1*3_45с   ОСТАНКИНО</v>
          </cell>
          <cell r="D163">
            <v>264.39999999999998</v>
          </cell>
          <cell r="F163">
            <v>264.39999999999998</v>
          </cell>
        </row>
        <row r="164">
          <cell r="A164" t="str">
            <v>5820 СЛИВОЧНЫЕ Папа может сос п/о мгс 2*2_45с   ОСТАНКИНО</v>
          </cell>
          <cell r="D164">
            <v>100</v>
          </cell>
          <cell r="F164">
            <v>100</v>
          </cell>
        </row>
        <row r="165">
          <cell r="A165" t="str">
            <v>5851 ЭКСТРА Папа может вар п/о   ОСТАНКИНО</v>
          </cell>
          <cell r="D165">
            <v>614.9</v>
          </cell>
          <cell r="F165">
            <v>614.9</v>
          </cell>
        </row>
        <row r="166">
          <cell r="A166" t="str">
            <v>5931 ОХОТНИЧЬЯ Папа может с/к в/у 1/220 8шт.   ОСТАНКИНО</v>
          </cell>
          <cell r="D166">
            <v>860</v>
          </cell>
          <cell r="F166">
            <v>860</v>
          </cell>
        </row>
        <row r="167">
          <cell r="A167" t="str">
            <v>5981 МОЛОЧНЫЕ ТРАДИЦ. сос п/о мгс 1*6_45с   ОСТАНКИНО</v>
          </cell>
          <cell r="D167">
            <v>6</v>
          </cell>
          <cell r="F167">
            <v>6</v>
          </cell>
        </row>
        <row r="168">
          <cell r="A168" t="str">
            <v>5988 МОЛОЧНЫЕ ТРАДИЦ. сос п/о мгс 0,4кг 45с  ОСТАНКИНО</v>
          </cell>
          <cell r="D168">
            <v>21</v>
          </cell>
          <cell r="F168">
            <v>21</v>
          </cell>
        </row>
        <row r="169">
          <cell r="A169" t="str">
            <v>5992 ВРЕМЯ ОКРОШКИ Папа может вар п/о 0.4кг   ОСТАНКИНО</v>
          </cell>
          <cell r="D169">
            <v>110</v>
          </cell>
          <cell r="F169">
            <v>110</v>
          </cell>
        </row>
        <row r="170">
          <cell r="A170" t="str">
            <v>5997 ОСОБАЯ Коровино вар п/о  ОСТАНКИНО</v>
          </cell>
          <cell r="D170">
            <v>35.5</v>
          </cell>
          <cell r="F170">
            <v>35.5</v>
          </cell>
        </row>
        <row r="171">
          <cell r="A171" t="str">
            <v>6041 МОЛОЧНЫЕ К ЗАВТРАКУ сос п/о мгс 1*3  ОСТАНКИНО</v>
          </cell>
          <cell r="D171">
            <v>131</v>
          </cell>
          <cell r="F171">
            <v>131</v>
          </cell>
        </row>
        <row r="172">
          <cell r="A172" t="str">
            <v>6042 МОЛОЧНЫЕ К ЗАВТРАКУ сос п/о в/у 0.4кг   ОСТАНКИНО</v>
          </cell>
          <cell r="D172">
            <v>2317</v>
          </cell>
          <cell r="F172">
            <v>2317</v>
          </cell>
        </row>
        <row r="173">
          <cell r="A173" t="str">
            <v>6062 МОЛОЧНЫЕ К ЗАВТРАКУ сос п/о мгс 2*2   ОСТАНКИНО</v>
          </cell>
          <cell r="D173">
            <v>571.6</v>
          </cell>
          <cell r="F173">
            <v>579.70399999999995</v>
          </cell>
        </row>
        <row r="174">
          <cell r="A174" t="str">
            <v>6123 МОЛОЧНЫЕ КЛАССИЧЕСКИЕ ПМ сос п/о мгс 2*4   ОСТАНКИНО</v>
          </cell>
          <cell r="D174">
            <v>1019.8</v>
          </cell>
          <cell r="F174">
            <v>1021.92</v>
          </cell>
        </row>
        <row r="175">
          <cell r="A175" t="str">
            <v>6241 ХОТ-ДОГ Папа может сос п/о мгс 0.38кг  ОСТАНКИНО</v>
          </cell>
          <cell r="D175">
            <v>20</v>
          </cell>
          <cell r="F175">
            <v>20</v>
          </cell>
        </row>
        <row r="176">
          <cell r="A176" t="str">
            <v>6247 ДОМАШНЯЯ Папа может вар п/о 0,4кг 8шт.  ОСТАНКИНО</v>
          </cell>
          <cell r="D176">
            <v>30</v>
          </cell>
          <cell r="F176">
            <v>30</v>
          </cell>
        </row>
        <row r="177">
          <cell r="A177" t="str">
            <v>6268 ГОВЯЖЬЯ Папа может вар п/о 0,4кг 8 шт.  ОСТАНКИНО</v>
          </cell>
          <cell r="D177">
            <v>338</v>
          </cell>
          <cell r="F177">
            <v>338</v>
          </cell>
        </row>
        <row r="178">
          <cell r="A178" t="str">
            <v>6279 КОРЕЙКА ПО-ОСТ.к/в в/с с/н в/у 1/150_45с  ОСТАНКИНО</v>
          </cell>
          <cell r="D178">
            <v>129</v>
          </cell>
          <cell r="F178">
            <v>129</v>
          </cell>
        </row>
        <row r="179">
          <cell r="A179" t="str">
            <v>6281 СВИНИНА ДЕЛИКАТ. к/в мл/к в/у 0.3кг 45с  ОСТАНКИНО</v>
          </cell>
          <cell r="D179">
            <v>540</v>
          </cell>
          <cell r="F179">
            <v>540</v>
          </cell>
        </row>
        <row r="180">
          <cell r="A180" t="str">
            <v>6297 ФИЛЕЙНЫЕ сос ц/о в/у 1/270 12шт_45с  ОСТАНКИНО</v>
          </cell>
          <cell r="D180">
            <v>2631</v>
          </cell>
          <cell r="F180">
            <v>2631</v>
          </cell>
        </row>
        <row r="181">
          <cell r="A181" t="str">
            <v>6325 ДОКТОРСКАЯ ПРЕМИУМ вар п/о 0.4кг 8шт.  ОСТАНКИНО</v>
          </cell>
          <cell r="D181">
            <v>684</v>
          </cell>
          <cell r="F181">
            <v>684</v>
          </cell>
        </row>
        <row r="182">
          <cell r="A182" t="str">
            <v>6333 МЯСНАЯ Папа может вар п/о 0.4кг 8шт.  ОСТАНКИНО</v>
          </cell>
          <cell r="D182">
            <v>5737</v>
          </cell>
          <cell r="F182">
            <v>5737</v>
          </cell>
        </row>
        <row r="183">
          <cell r="A183" t="str">
            <v>6348 ФИЛЕЙНАЯ Папа может вар п/о 0,4кг 8шт.  ОСТАНКИНО</v>
          </cell>
          <cell r="D183">
            <v>4</v>
          </cell>
          <cell r="F183">
            <v>4</v>
          </cell>
        </row>
        <row r="184">
          <cell r="A184" t="str">
            <v>6353 ЭКСТРА Папа может вар п/о 0.4кг 8шт.  ОСТАНКИНО</v>
          </cell>
          <cell r="D184">
            <v>2412</v>
          </cell>
          <cell r="F184">
            <v>2412</v>
          </cell>
        </row>
        <row r="185">
          <cell r="A185" t="str">
            <v>6392 ФИЛЕЙНАЯ Папа может вар п/о 0.4кг. ОСТАНКИНО</v>
          </cell>
          <cell r="D185">
            <v>3810</v>
          </cell>
          <cell r="F185">
            <v>3810</v>
          </cell>
        </row>
        <row r="186">
          <cell r="A186" t="str">
            <v>6397 БОЯNСКАЯ Папа может п/к в/у 0.28кг 8шт.  ОСТАНКИНО</v>
          </cell>
          <cell r="D186">
            <v>8</v>
          </cell>
          <cell r="F186">
            <v>8</v>
          </cell>
        </row>
        <row r="187">
          <cell r="A187" t="str">
            <v>6400 ВЕНСКАЯ САЛЯМИ п/к в/у 0.28кг 8шт.  ОСТАНКИНО</v>
          </cell>
          <cell r="D187">
            <v>1</v>
          </cell>
          <cell r="F187">
            <v>1</v>
          </cell>
        </row>
        <row r="188">
          <cell r="A188" t="str">
            <v>6415 БАЛЫКОВАЯ Коровино п/к в/у 0.84кг 6шт.  ОСТАНКИНО</v>
          </cell>
          <cell r="D188">
            <v>414</v>
          </cell>
          <cell r="F188">
            <v>414</v>
          </cell>
        </row>
        <row r="189">
          <cell r="A189" t="str">
            <v>6427 КЛАССИЧЕСКАЯ ПМ вар п/о 0.35кг 8шт. ОСТАНКИНО</v>
          </cell>
          <cell r="D189">
            <v>1094</v>
          </cell>
          <cell r="F189">
            <v>1094</v>
          </cell>
        </row>
        <row r="190">
          <cell r="A190" t="str">
            <v>6428 СОЧНЫЙ ГРИЛЬ ПМ сос п/о мгс 0.45кг 8шт.  ОСТАНКИНО</v>
          </cell>
          <cell r="D190">
            <v>83</v>
          </cell>
          <cell r="F190">
            <v>83</v>
          </cell>
        </row>
        <row r="191">
          <cell r="A191" t="str">
            <v>6438 БОГАТЫРСКИЕ Папа Может сос п/о в/у 0,3кг  ОСТАНКИНО</v>
          </cell>
          <cell r="D191">
            <v>676</v>
          </cell>
          <cell r="F191">
            <v>676</v>
          </cell>
        </row>
        <row r="192">
          <cell r="A192" t="str">
            <v>6439 ХОТ-ДОГ Папа может сос п/о мгс 0.38кг  ОСТАНКИНО</v>
          </cell>
          <cell r="D192">
            <v>185</v>
          </cell>
          <cell r="F192">
            <v>185</v>
          </cell>
        </row>
        <row r="193">
          <cell r="A193" t="str">
            <v>6448 СВИНИНА МАДЕРА с/к с/н в/у 1/100 10шт.   ОСТАНКИНО</v>
          </cell>
          <cell r="D193">
            <v>219</v>
          </cell>
          <cell r="F193">
            <v>219</v>
          </cell>
        </row>
        <row r="194">
          <cell r="A194" t="str">
            <v>6450 БЕКОН с/к с/н в/у 1/100 10шт.  ОСТАНКИНО</v>
          </cell>
          <cell r="D194">
            <v>397</v>
          </cell>
          <cell r="F194">
            <v>397</v>
          </cell>
        </row>
        <row r="195">
          <cell r="A195" t="str">
            <v>6453 ЭКСТРА Папа может с/к с/н в/у 1/100 14шт.   ОСТАНКИНО</v>
          </cell>
          <cell r="D195">
            <v>1445</v>
          </cell>
          <cell r="F195">
            <v>1445</v>
          </cell>
        </row>
        <row r="196">
          <cell r="A196" t="str">
            <v>6454 АРОМАТНАЯ с/к с/н в/у 1/100 14шт.  ОСТАНКИНО</v>
          </cell>
          <cell r="D196">
            <v>1123</v>
          </cell>
          <cell r="F196">
            <v>1123</v>
          </cell>
        </row>
        <row r="197">
          <cell r="A197" t="str">
            <v>6461 СОЧНЫЙ ГРИЛЬ ПМ сос п/о мгс 1*6  ОСТАНКИНО</v>
          </cell>
          <cell r="D197">
            <v>118</v>
          </cell>
          <cell r="F197">
            <v>118</v>
          </cell>
        </row>
        <row r="198">
          <cell r="A198" t="str">
            <v>6475 С СЫРОМ Папа может сос ц/о мгс 0.4кг6шт  ОСТАНКИНО</v>
          </cell>
          <cell r="D198">
            <v>346</v>
          </cell>
          <cell r="F198">
            <v>346</v>
          </cell>
        </row>
        <row r="199">
          <cell r="A199" t="str">
            <v>6500 КАРБОНАД к/в с/н в/у 1/150 8шт.  ОСТАНКИНО</v>
          </cell>
          <cell r="D199">
            <v>2</v>
          </cell>
          <cell r="F199">
            <v>2</v>
          </cell>
        </row>
        <row r="200">
          <cell r="A200" t="str">
            <v>6509 СЕРВЕЛАТ ФИНСКИЙ ПМ в/к в/у 0,35кг 8шт.  ОСТАНКИНО</v>
          </cell>
          <cell r="D200">
            <v>2</v>
          </cell>
          <cell r="F200">
            <v>2</v>
          </cell>
        </row>
        <row r="201">
          <cell r="A201" t="str">
            <v>6517 БОГАТЫРСКИЕ Папа Может сос п/о 1*6  ОСТАНКИНО</v>
          </cell>
          <cell r="D201">
            <v>45</v>
          </cell>
          <cell r="F201">
            <v>45</v>
          </cell>
        </row>
        <row r="202">
          <cell r="A202" t="str">
            <v>6527 ШПИКАЧКИ СОЧНЫЕ ПМ сар б/о мгс 1*3 45с ОСТАНКИНО</v>
          </cell>
          <cell r="D202">
            <v>507</v>
          </cell>
          <cell r="F202">
            <v>507</v>
          </cell>
        </row>
        <row r="203">
          <cell r="A203" t="str">
            <v>6534 СЕРВЕЛАТ ФИНСКИЙ СН в/к п/о 0.35кг 8шт  ОСТАНКИНО</v>
          </cell>
          <cell r="D203">
            <v>144</v>
          </cell>
          <cell r="F203">
            <v>144</v>
          </cell>
        </row>
        <row r="204">
          <cell r="A204" t="str">
            <v>6535 СЕРВЕЛАТ ОРЕХОВЫЙ СН в/к п/о 0,35кг 8шт.  ОСТАНКИНО</v>
          </cell>
          <cell r="D204">
            <v>67</v>
          </cell>
          <cell r="F204">
            <v>67</v>
          </cell>
        </row>
        <row r="205">
          <cell r="A205" t="str">
            <v>6562 СЕРВЕЛАТ КАРЕЛЬСКИЙ СН в/к в/у 0,28кг  ОСТАНКИНО</v>
          </cell>
          <cell r="D205">
            <v>670</v>
          </cell>
          <cell r="F205">
            <v>670</v>
          </cell>
        </row>
        <row r="206">
          <cell r="A206" t="str">
            <v>6563 СЛИВОЧНЫЕ СН сос п/о мгс 1*6  ОСТАНКИНО</v>
          </cell>
          <cell r="D206">
            <v>88</v>
          </cell>
          <cell r="F206">
            <v>88</v>
          </cell>
        </row>
        <row r="207">
          <cell r="A207" t="str">
            <v>6564 СЕРВЕЛАТ ОРЕХОВЫЙ ПМ в/к в/у 0.31кг 8шт.  ОСТАНКИНО</v>
          </cell>
          <cell r="D207">
            <v>155</v>
          </cell>
          <cell r="F207">
            <v>155</v>
          </cell>
        </row>
        <row r="208">
          <cell r="A208" t="str">
            <v>6565 СЕРВЕЛАТ С АРОМ.ТРАВАМИ в/к в/у 0,31кг  ОСТАНКИНО</v>
          </cell>
          <cell r="D208">
            <v>55</v>
          </cell>
          <cell r="F208">
            <v>55</v>
          </cell>
        </row>
        <row r="209">
          <cell r="A209" t="str">
            <v>6566 СЕРВЕЛАТ С БЕЛ.ГРИБАМИ в/к в/у 0,31кг  ОСТАНКИНО</v>
          </cell>
          <cell r="D209">
            <v>103</v>
          </cell>
          <cell r="F209">
            <v>103</v>
          </cell>
        </row>
        <row r="210">
          <cell r="A210" t="str">
            <v>6588 МОЛОЧНЫЕ ГОСТ СН сос п/о мгс 1*6  ОСТАНКИНО</v>
          </cell>
          <cell r="D210">
            <v>6</v>
          </cell>
          <cell r="F210">
            <v>6</v>
          </cell>
        </row>
        <row r="211">
          <cell r="A211" t="str">
            <v>6589 МОЛОЧНЫЕ ГОСТ СН сос п/о мгс 0.41кг 10шт  ОСТАНКИНО</v>
          </cell>
          <cell r="D211">
            <v>45</v>
          </cell>
          <cell r="F211">
            <v>45</v>
          </cell>
        </row>
        <row r="212">
          <cell r="A212" t="str">
            <v>6590 СЛИВОЧНЫЕ СН сос п/о мгс 0.41кг 10шт.  ОСТАНКИНО</v>
          </cell>
          <cell r="D212">
            <v>374</v>
          </cell>
          <cell r="F212">
            <v>374</v>
          </cell>
        </row>
        <row r="213">
          <cell r="A213" t="str">
            <v>6592 ДОКТОРСКАЯ СН вар п/о  ОСТАНКИНО</v>
          </cell>
          <cell r="D213">
            <v>111.45</v>
          </cell>
          <cell r="F213">
            <v>111.45</v>
          </cell>
        </row>
        <row r="214">
          <cell r="A214" t="str">
            <v>6593 ДОКТОРСКАЯ СН вар п/о 0.45кг 8шт.  ОСТАНКИНО</v>
          </cell>
          <cell r="D214">
            <v>179</v>
          </cell>
          <cell r="F214">
            <v>179</v>
          </cell>
        </row>
        <row r="215">
          <cell r="A215" t="str">
            <v>6594 МОЛОЧНАЯ СН вар п/о  ОСТАНКИНО</v>
          </cell>
          <cell r="D215">
            <v>108.1</v>
          </cell>
          <cell r="F215">
            <v>108.1</v>
          </cell>
        </row>
        <row r="216">
          <cell r="A216" t="str">
            <v>6595 МОЛОЧНАЯ СН вар п/о 0.45кг 8шт.  ОСТАНКИНО</v>
          </cell>
          <cell r="D216">
            <v>258</v>
          </cell>
          <cell r="F216">
            <v>258</v>
          </cell>
        </row>
        <row r="217">
          <cell r="A217" t="str">
            <v>6597 РУССКАЯ СН вар п/о 0.45кг 8шт.  ОСТАНКИНО</v>
          </cell>
          <cell r="D217">
            <v>24</v>
          </cell>
          <cell r="F217">
            <v>24</v>
          </cell>
        </row>
        <row r="218">
          <cell r="A218" t="str">
            <v>6601 ГОВЯЖЬИ СН сос п/о мгс 1*6  ОСТАНКИНО</v>
          </cell>
          <cell r="D218">
            <v>225</v>
          </cell>
          <cell r="F218">
            <v>225</v>
          </cell>
        </row>
        <row r="219">
          <cell r="A219" t="str">
            <v>6606 СЫТНЫЕ Папа может сар б/о мгс 1*3 45с  ОСТАНКИНО</v>
          </cell>
          <cell r="D219">
            <v>168</v>
          </cell>
          <cell r="F219">
            <v>168</v>
          </cell>
        </row>
        <row r="220">
          <cell r="A220" t="str">
            <v>6636 БАЛЫКОВАЯ СН в/к п/о 0,35кг 8шт  ОСТАНКИНО</v>
          </cell>
          <cell r="D220">
            <v>10</v>
          </cell>
          <cell r="F220">
            <v>10</v>
          </cell>
        </row>
        <row r="221">
          <cell r="A221" t="str">
            <v>6641 СЛИВОЧНЫЕ ПМ сос п/о мгс 0,41кг 10шт.  ОСТАНКИНО</v>
          </cell>
          <cell r="D221">
            <v>1141</v>
          </cell>
          <cell r="F221">
            <v>1141</v>
          </cell>
        </row>
        <row r="222">
          <cell r="A222" t="str">
            <v>6642 СОЧНЫЙ ГРИЛЬ ПМ сос п/о мгс 0,41кг 8шт.  ОСТАНКИНО</v>
          </cell>
          <cell r="D222">
            <v>2448</v>
          </cell>
          <cell r="F222">
            <v>2463</v>
          </cell>
        </row>
        <row r="223">
          <cell r="A223" t="str">
            <v>6643 МОЛОЧНЫЕ ПМ сос п/о мгс 0.41кг 10шт.  ОСТАНКИНО</v>
          </cell>
          <cell r="D223">
            <v>51</v>
          </cell>
          <cell r="F223">
            <v>51</v>
          </cell>
        </row>
        <row r="224">
          <cell r="A224" t="str">
            <v>6644 СОЧНЫЕ ПМ сос п/о мгс 0,41кг 10шт.  ОСТАНКИНО</v>
          </cell>
          <cell r="D224">
            <v>4385</v>
          </cell>
          <cell r="F224">
            <v>4385</v>
          </cell>
        </row>
        <row r="225">
          <cell r="A225" t="str">
            <v>6646 СОСИСКА.РУ сос ц/о в/у 1/300 8шт.  ОСТАНКИНО</v>
          </cell>
          <cell r="D225">
            <v>78</v>
          </cell>
          <cell r="F225">
            <v>78</v>
          </cell>
        </row>
        <row r="226">
          <cell r="A226" t="str">
            <v>6648 СОЧНЫЕ Папа может сар п/о мгс 1*3  ОСТАНКИНО</v>
          </cell>
          <cell r="D226">
            <v>39</v>
          </cell>
          <cell r="F226">
            <v>39</v>
          </cell>
        </row>
        <row r="227">
          <cell r="A227" t="str">
            <v>6650 СОЧНЫЕ С СЫРОМ ПМ сар п/о мгс 1*3  ОСТАНКИНО</v>
          </cell>
          <cell r="D227">
            <v>35</v>
          </cell>
          <cell r="F227">
            <v>35</v>
          </cell>
        </row>
        <row r="228">
          <cell r="A228" t="str">
            <v>6658 АРОМАТНАЯ С ЧЕСНОЧКОМ СН в/к мтс 0.330кг  ОСТАНКИНО</v>
          </cell>
          <cell r="D228">
            <v>44</v>
          </cell>
          <cell r="F228">
            <v>44</v>
          </cell>
        </row>
        <row r="229">
          <cell r="A229" t="str">
            <v>6666 БОЯНСКАЯ Папа может п/к в/у 0,28кг 8 шт. ОСТАНКИНО</v>
          </cell>
          <cell r="D229">
            <v>1085</v>
          </cell>
          <cell r="F229">
            <v>1085</v>
          </cell>
        </row>
        <row r="230">
          <cell r="A230" t="str">
            <v>6669 ВЕНСКАЯ САЛЯМИ п/к в/у 0.28кг 8шт  ОСТАНКИНО</v>
          </cell>
          <cell r="D230">
            <v>680</v>
          </cell>
          <cell r="F230">
            <v>680</v>
          </cell>
        </row>
        <row r="231">
          <cell r="A231" t="str">
            <v>6672 ВЕНСКАЯ САЛЯМИ п/к в/у 0.42кг 8шт.  ОСТАНКИНО</v>
          </cell>
          <cell r="D231">
            <v>180</v>
          </cell>
          <cell r="F231">
            <v>180</v>
          </cell>
        </row>
        <row r="232">
          <cell r="A232" t="str">
            <v>6683 СЕРВЕЛАТ ЗЕРНИСТЫЙ ПМ в/к в/у 0,35кг  ОСТАНКИНО</v>
          </cell>
          <cell r="D232">
            <v>2598</v>
          </cell>
          <cell r="F232">
            <v>2598</v>
          </cell>
        </row>
        <row r="233">
          <cell r="A233" t="str">
            <v>6684 СЕРВЕЛАТ КАРЕЛЬСКИЙ ПМ в/к в/у 0.28кг  ОСТАНКИНО</v>
          </cell>
          <cell r="D233">
            <v>3295</v>
          </cell>
          <cell r="F233">
            <v>3295</v>
          </cell>
        </row>
        <row r="234">
          <cell r="A234" t="str">
            <v>6689 СЕРВЕЛАТ ОХОТНИЧИЙ ПМ в/к в/у 0,35кг 8шт  ОСТАНКИНО</v>
          </cell>
          <cell r="D234">
            <v>4623</v>
          </cell>
          <cell r="F234">
            <v>4623</v>
          </cell>
        </row>
        <row r="235">
          <cell r="A235" t="str">
            <v>6692 СЕРВЕЛАТ ПРИМА в/к в/у 0.28кг 8шт.  ОСТАНКИНО</v>
          </cell>
          <cell r="D235">
            <v>821</v>
          </cell>
          <cell r="F235">
            <v>821</v>
          </cell>
        </row>
        <row r="236">
          <cell r="A236" t="str">
            <v>6697 СЕРВЕЛАТ ФИНСКИЙ ПМ в/к в/у 0,35кг 8шт.  ОСТАНКИНО</v>
          </cell>
          <cell r="D236">
            <v>6330</v>
          </cell>
          <cell r="F236">
            <v>6330</v>
          </cell>
        </row>
        <row r="237">
          <cell r="A237" t="str">
            <v>7001 Грудинка Особая Мясной Посол (Панский дворик МХ)  МК</v>
          </cell>
          <cell r="D237">
            <v>12.106</v>
          </cell>
          <cell r="F237">
            <v>12.106</v>
          </cell>
        </row>
        <row r="238">
          <cell r="A238" t="str">
            <v>7004 Окорок Губернский в/к Мясной Посол (Панский дворик)  МК</v>
          </cell>
          <cell r="D238">
            <v>11</v>
          </cell>
          <cell r="F238">
            <v>11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120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120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96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268</v>
          </cell>
          <cell r="F242">
            <v>268</v>
          </cell>
        </row>
        <row r="243">
          <cell r="A243" t="str">
            <v>БАЛЫК С/К ЧЕРНЫЙ КАБАН НАРЕЗ 95ГР МГА МЯСН ПРОД КАТ. А  Клин</v>
          </cell>
          <cell r="D243">
            <v>62</v>
          </cell>
          <cell r="F243">
            <v>62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345</v>
          </cell>
          <cell r="F244">
            <v>345</v>
          </cell>
        </row>
        <row r="245">
          <cell r="A245" t="str">
            <v>Бекон Черный Кабан сырокопченый 95 г  Клин</v>
          </cell>
          <cell r="D245">
            <v>5</v>
          </cell>
          <cell r="F245">
            <v>5</v>
          </cell>
        </row>
        <row r="246">
          <cell r="A246" t="str">
            <v>БОНУС_283  Сосиски Сочинки, ВЕС, ТМ Стародворье ПОКОМ</v>
          </cell>
          <cell r="D246">
            <v>1</v>
          </cell>
          <cell r="F246">
            <v>539.97299999999996</v>
          </cell>
        </row>
        <row r="247">
          <cell r="A247" t="str">
            <v>БОНУС_6087 СОЧНЫЕ ПМ сос п/о мгс 0,41кг 10шт.  ОСТАНКИНО</v>
          </cell>
          <cell r="D247">
            <v>1043</v>
          </cell>
          <cell r="F247">
            <v>1043</v>
          </cell>
        </row>
        <row r="248">
          <cell r="A248" t="str">
            <v>БОНУС_6088 СОЧНЫЕ сос п/о мгс 1*6 ОСТАНКИНО</v>
          </cell>
          <cell r="D248">
            <v>171</v>
          </cell>
          <cell r="F248">
            <v>171</v>
          </cell>
        </row>
        <row r="249">
          <cell r="A249" t="str">
            <v>БОНУС_Колбаса Докторская Особая ТМ Особый рецепт,  0,5кг, ПОКОМ</v>
          </cell>
          <cell r="F249">
            <v>286</v>
          </cell>
        </row>
        <row r="250">
          <cell r="A250" t="str">
            <v>БОНУС_Колбаса Мясорубская с рубленой грудинкой 0,35кг срез ТМ Стародворье  ПОКОМ</v>
          </cell>
          <cell r="F250">
            <v>440</v>
          </cell>
        </row>
        <row r="251">
          <cell r="A251" t="str">
            <v>БОНУС_Колбаса Мясорубская с рубленой грудинкой ВЕС ТМ Стародворье  ПОКОМ</v>
          </cell>
          <cell r="D251">
            <v>1.8</v>
          </cell>
          <cell r="F251">
            <v>405.92</v>
          </cell>
        </row>
        <row r="252">
          <cell r="A252" t="str">
            <v>БОНУС_Мини-сосиски в тесте "Фрайпики" 1,8кг ВЕС,  ПОКОМ</v>
          </cell>
          <cell r="F252">
            <v>207.52199999999999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D253">
            <v>1</v>
          </cell>
          <cell r="F253">
            <v>329</v>
          </cell>
        </row>
        <row r="254">
          <cell r="A254" t="str">
            <v>БОНУС_Сосиски Баварские,  0.42кг,ПОКОМ</v>
          </cell>
          <cell r="D254">
            <v>2</v>
          </cell>
          <cell r="F254">
            <v>1549</v>
          </cell>
        </row>
        <row r="255">
          <cell r="A255" t="str">
            <v>Бутербродная вареная 0,47 кг шт.  СПК</v>
          </cell>
          <cell r="D255">
            <v>99</v>
          </cell>
          <cell r="F255">
            <v>99</v>
          </cell>
        </row>
        <row r="256">
          <cell r="A256" t="str">
            <v>Вареники замороженные "Благолепные" с картофелем и грибами. ВЕС  ПОКОМ</v>
          </cell>
          <cell r="D256">
            <v>5</v>
          </cell>
          <cell r="F256">
            <v>95.5</v>
          </cell>
        </row>
        <row r="257">
          <cell r="A257" t="str">
            <v>Вацлавская вареная 400 гр.шт.  СПК</v>
          </cell>
          <cell r="D257">
            <v>67</v>
          </cell>
          <cell r="F257">
            <v>67</v>
          </cell>
        </row>
        <row r="258">
          <cell r="A258" t="str">
            <v>Вацлавская вареная ВЕС СПК</v>
          </cell>
          <cell r="D258">
            <v>57</v>
          </cell>
          <cell r="F258">
            <v>57</v>
          </cell>
        </row>
        <row r="259">
          <cell r="A259" t="str">
            <v>Вацлавская п/к (черева) 390 гр.шт. термоус.пак  СПК</v>
          </cell>
          <cell r="D259">
            <v>28</v>
          </cell>
          <cell r="F259">
            <v>28</v>
          </cell>
        </row>
        <row r="260">
          <cell r="A260" t="str">
            <v>Ветчина Вацлавская 400 гр.шт.  СПК</v>
          </cell>
          <cell r="D260">
            <v>67</v>
          </cell>
          <cell r="F260">
            <v>67</v>
          </cell>
        </row>
        <row r="261">
          <cell r="A261" t="str">
            <v>Ветчина Московская ПГН от 0 до +6 60сут ВЕС МИКОЯН</v>
          </cell>
          <cell r="D261">
            <v>27.3</v>
          </cell>
          <cell r="F261">
            <v>27.3</v>
          </cell>
        </row>
        <row r="262">
          <cell r="A262" t="str">
            <v>ВЫВЕДЕНА 6372 СЕРВЕЛАТ ОХОТНИЧИЙ ПМ в/к в/у 0.35кг 8шт  ОСТАНКИНО</v>
          </cell>
          <cell r="D262">
            <v>2</v>
          </cell>
          <cell r="F262">
            <v>2</v>
          </cell>
        </row>
        <row r="263">
          <cell r="A263" t="str">
            <v>Гауда сыр 45% ж, 125 г (флоупак), фасованный (нарезка) "Сыробогатов"  Линия</v>
          </cell>
          <cell r="F263">
            <v>12</v>
          </cell>
        </row>
        <row r="264">
          <cell r="A264" t="str">
            <v>Голландский сыр 45%ж, 180г, фасованный Сыробогатов   Линия</v>
          </cell>
          <cell r="F264">
            <v>84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290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471</v>
          </cell>
          <cell r="F266">
            <v>2291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65</v>
          </cell>
          <cell r="F267">
            <v>1084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603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61.76</v>
          </cell>
        </row>
        <row r="270">
          <cell r="A270" t="str">
            <v>Дельгаро с/в "Эликатессе" 140 гр.шт.  СПК</v>
          </cell>
          <cell r="D270">
            <v>210</v>
          </cell>
          <cell r="F270">
            <v>230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241</v>
          </cell>
          <cell r="F271">
            <v>241</v>
          </cell>
        </row>
        <row r="272">
          <cell r="A272" t="str">
            <v>Для бургера сыр плавленый 25%ж,ТМ Сыробогатов,150 г слайсы (8 ломтиков)  Линия</v>
          </cell>
          <cell r="F272">
            <v>30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480</v>
          </cell>
        </row>
        <row r="274">
          <cell r="A274" t="str">
            <v>Докторская вареная в/с 0,47 кг шт.  СПК</v>
          </cell>
          <cell r="D274">
            <v>48</v>
          </cell>
          <cell r="F274">
            <v>48</v>
          </cell>
        </row>
        <row r="275">
          <cell r="A275" t="str">
            <v>Докторская вареная термоус.пак. "Высокий вкус"  СПК</v>
          </cell>
          <cell r="D275">
            <v>252</v>
          </cell>
          <cell r="F275">
            <v>252</v>
          </cell>
        </row>
        <row r="276">
          <cell r="A276" t="str">
            <v>Докторская Вобвязке вареная 0,5 кг.шт.  СПК</v>
          </cell>
          <cell r="D276">
            <v>13</v>
          </cell>
          <cell r="F276">
            <v>13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352</v>
          </cell>
          <cell r="F277">
            <v>352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120</v>
          </cell>
        </row>
        <row r="280">
          <cell r="A280" t="str">
            <v>Жар-боллы с курочкой и сыром, ВЕС  ПОКОМ</v>
          </cell>
          <cell r="D280">
            <v>9.0020000000000007</v>
          </cell>
          <cell r="F280">
            <v>188.80199999999999</v>
          </cell>
        </row>
        <row r="281">
          <cell r="A281" t="str">
            <v>Жар-ладушки с клубникой и вишней. Жареные с начинкой.ВЕС  ПОКОМ</v>
          </cell>
          <cell r="F281">
            <v>18.5</v>
          </cell>
        </row>
        <row r="282">
          <cell r="A282" t="str">
            <v>Жар-ладушки с мясом, картофелем и грибами. ВЕС  ПОКОМ</v>
          </cell>
          <cell r="F282">
            <v>70.3</v>
          </cell>
        </row>
        <row r="283">
          <cell r="A283" t="str">
            <v>Жар-ладушки с мясом. ВЕС  ПОКОМ</v>
          </cell>
          <cell r="F283">
            <v>265.7</v>
          </cell>
        </row>
        <row r="284">
          <cell r="A284" t="str">
            <v>Жар-ладушки с яблоком и грушей, ВЕС  ПОКОМ</v>
          </cell>
          <cell r="F284">
            <v>84.4</v>
          </cell>
        </row>
        <row r="285">
          <cell r="A285" t="str">
            <v>Карбонад Юбилейный термоус.пак.  СПК</v>
          </cell>
          <cell r="D285">
            <v>41.5</v>
          </cell>
          <cell r="F285">
            <v>41.5</v>
          </cell>
        </row>
        <row r="286">
          <cell r="A286" t="str">
            <v>Классика с/к 235 гр.шт. "Высокий вкус"  СПК</v>
          </cell>
          <cell r="D286">
            <v>156</v>
          </cell>
          <cell r="F286">
            <v>156</v>
          </cell>
        </row>
        <row r="287">
          <cell r="A287" t="str">
            <v>Классическая с/к "Сибирский стандарт" 560 гр.шт.  СПК</v>
          </cell>
          <cell r="D287">
            <v>2448</v>
          </cell>
          <cell r="F287">
            <v>4098</v>
          </cell>
        </row>
        <row r="288">
          <cell r="A288" t="str">
            <v>КЛБ С/В ВАЛЕТТА НАРЕЗ 85ГР МГА  Клин</v>
          </cell>
          <cell r="D288">
            <v>32</v>
          </cell>
          <cell r="F288">
            <v>32</v>
          </cell>
        </row>
        <row r="289">
          <cell r="A289" t="str">
            <v>КЛБ С/К БРАУНШВЕЙКСКАЯ ПОЛУСУХ. МЯСН. ПРОД.КАТ.А В/У 300 гр  Клин</v>
          </cell>
          <cell r="D289">
            <v>11</v>
          </cell>
          <cell r="F289">
            <v>11</v>
          </cell>
        </row>
        <row r="290">
          <cell r="A290" t="str">
            <v>КЛБ С/К ЗЕРНИСТАЯ МЯСН. ПРОД.КАТ.Б В/У 300 гр  Клин</v>
          </cell>
          <cell r="D290">
            <v>22</v>
          </cell>
          <cell r="F290">
            <v>22</v>
          </cell>
        </row>
        <row r="291">
          <cell r="A291" t="str">
            <v>КЛБ С/К ИСПАНСКАЯ 280г  Клин</v>
          </cell>
          <cell r="D291">
            <v>15</v>
          </cell>
          <cell r="F291">
            <v>15</v>
          </cell>
        </row>
        <row r="292">
          <cell r="A292" t="str">
            <v>КЛБ С/К ИТАЛЬЯНСКАЯ 300Г В/У МЯСН. ПРОД  Клин</v>
          </cell>
          <cell r="D292">
            <v>45</v>
          </cell>
          <cell r="F292">
            <v>45</v>
          </cell>
        </row>
        <row r="293">
          <cell r="A293" t="str">
            <v>КЛБ С/К КОНЬЯЧНАЯ 210Г В/У МЯСН ПРОД ЧК  Клин</v>
          </cell>
          <cell r="D293">
            <v>31</v>
          </cell>
          <cell r="F293">
            <v>31</v>
          </cell>
        </row>
        <row r="294">
          <cell r="A294" t="str">
            <v>КЛБ С/К КОПЧОЛЛИ КЛАССИЧЕСКИЕ 70Г МГА МЯСН ПРОД  Клин</v>
          </cell>
          <cell r="D294">
            <v>40</v>
          </cell>
          <cell r="F294">
            <v>40</v>
          </cell>
        </row>
        <row r="295">
          <cell r="A295" t="str">
            <v>КЛБ С/К МИНИ-САЛЯМИ 300 г  Клин</v>
          </cell>
          <cell r="D295">
            <v>53</v>
          </cell>
          <cell r="F295">
            <v>53</v>
          </cell>
        </row>
        <row r="296">
          <cell r="A296" t="str">
            <v>КЛБ С/К ПАРМЕ НАРЕЗ 85ГР МГА  Клин</v>
          </cell>
          <cell r="D296">
            <v>14</v>
          </cell>
          <cell r="F296">
            <v>14</v>
          </cell>
        </row>
        <row r="297">
          <cell r="A297" t="str">
            <v>КЛБ С/К САЛЯМИ ВЕНСКАЯ В/У 300Г  Клин</v>
          </cell>
          <cell r="D297">
            <v>38</v>
          </cell>
          <cell r="F297">
            <v>38</v>
          </cell>
        </row>
        <row r="298">
          <cell r="A298" t="str">
            <v>КЛБ С/К СЕРВЕЛАТ ЧЕРНЫЙ КАБАН 210Г В/У МЯСН ПРОД  Клин</v>
          </cell>
          <cell r="D298">
            <v>20</v>
          </cell>
          <cell r="F298">
            <v>20</v>
          </cell>
        </row>
        <row r="299">
          <cell r="A299" t="str">
            <v>КЛБ С/К СЕРВЕЛАТ ЧЕРНЫЙ КАБАН ВЕС В/У МЯСН ПРОД  Клин</v>
          </cell>
          <cell r="D299">
            <v>5</v>
          </cell>
          <cell r="F299">
            <v>5</v>
          </cell>
        </row>
        <row r="300">
          <cell r="A300" t="str">
            <v>КЛБ С/К ЧЕРНЫЙ КАБАН В/У 300ГР  Клин</v>
          </cell>
          <cell r="D300">
            <v>38</v>
          </cell>
          <cell r="F300">
            <v>38</v>
          </cell>
        </row>
        <row r="301">
          <cell r="A301" t="str">
            <v>Колб.Марочная с/к в/у  ВЕС МИКОЯН</v>
          </cell>
          <cell r="D301">
            <v>19</v>
          </cell>
          <cell r="F301">
            <v>19</v>
          </cell>
        </row>
        <row r="302">
          <cell r="A302" t="str">
            <v>Колб.Серв.Коньячный в/к срез термо шт 350г. МИКОЯН</v>
          </cell>
          <cell r="D302">
            <v>12</v>
          </cell>
          <cell r="F302">
            <v>12</v>
          </cell>
        </row>
        <row r="303">
          <cell r="A303" t="str">
            <v>Колб.Серв.Российский в/к термо.ВЕС МИКОЯН</v>
          </cell>
          <cell r="D303">
            <v>10</v>
          </cell>
          <cell r="F303">
            <v>10</v>
          </cell>
        </row>
        <row r="304">
          <cell r="A304" t="str">
            <v>Колб.Серв.Талинский в/к термо. ВЕС МИКОЯН</v>
          </cell>
          <cell r="D304">
            <v>15</v>
          </cell>
          <cell r="F304">
            <v>15</v>
          </cell>
        </row>
        <row r="305">
          <cell r="A305" t="str">
            <v>Колбаса Кремлевская с/к в/у. ВЕС МИКОЯН</v>
          </cell>
          <cell r="D305">
            <v>36.5</v>
          </cell>
          <cell r="F305">
            <v>36.5</v>
          </cell>
        </row>
        <row r="306">
          <cell r="A306" t="str">
            <v>Колбаски БОЛЬШИЕ МЯСЬОНЫ с/к "Сибирский стандарт" 0,3 кг.шт. (в ср.защ.атм.)  СПК</v>
          </cell>
          <cell r="D306">
            <v>3300</v>
          </cell>
          <cell r="F306">
            <v>3300</v>
          </cell>
        </row>
        <row r="307">
          <cell r="A307" t="str">
            <v>Колбаски ПодПивасики оригинальные с/к 0,10 кг.шт. термофор.пак.  СПК</v>
          </cell>
          <cell r="D307">
            <v>1079</v>
          </cell>
          <cell r="F307">
            <v>1079</v>
          </cell>
        </row>
        <row r="308">
          <cell r="A308" t="str">
            <v>Колбаски ПодПивасики острые с/к 0,10 кг.шт. термофор.пак.  СПК</v>
          </cell>
          <cell r="D308">
            <v>1014</v>
          </cell>
          <cell r="F308">
            <v>1014</v>
          </cell>
        </row>
        <row r="309">
          <cell r="A309" t="str">
            <v>Колбаски ПодПивасики с сыром с/к 100 гр.шт. (в ср.защ.атм.)  СПК</v>
          </cell>
          <cell r="D309">
            <v>468</v>
          </cell>
          <cell r="F309">
            <v>468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36</v>
          </cell>
        </row>
        <row r="311">
          <cell r="A311" t="str">
            <v>Король сыров со вкусом топлен.молока сыр плавл. 50%ж, фольга 80г, ТМ Сыробогатов (150 суток) Линия</v>
          </cell>
          <cell r="F311">
            <v>1008</v>
          </cell>
        </row>
        <row r="312">
          <cell r="A312" t="str">
            <v>Король сыров со вкусом топленого молока сыр 40%ж, 180 г. фасованный «Сыробогатов»  Линия</v>
          </cell>
          <cell r="F312">
            <v>84</v>
          </cell>
        </row>
        <row r="313">
          <cell r="A313" t="str">
            <v>Король сыров со вкусом топленого молока сыр плавленый 45%ж,ТМ Сыробогатов,130 г слайсы  Линия</v>
          </cell>
          <cell r="F313">
            <v>156</v>
          </cell>
        </row>
        <row r="314">
          <cell r="A314" t="str">
            <v>Круггетсы с сырным соусом ТМ Горячая штучка 0,25 кг зам  ПОКОМ</v>
          </cell>
          <cell r="D314">
            <v>16</v>
          </cell>
          <cell r="F314">
            <v>929</v>
          </cell>
        </row>
        <row r="315">
          <cell r="A315" t="str">
            <v>Круггетсы сочные ТМ Горячая штучка ТС Круггетсы 0,25 кг зам  ПОКОМ</v>
          </cell>
          <cell r="D315">
            <v>1055</v>
          </cell>
          <cell r="F315">
            <v>1827</v>
          </cell>
        </row>
        <row r="316">
          <cell r="A316" t="str">
            <v>Ла Фаворте с/в "Эликатессе" 140 гр.шт.  СПК</v>
          </cell>
          <cell r="D316">
            <v>128</v>
          </cell>
          <cell r="F316">
            <v>138</v>
          </cell>
        </row>
        <row r="317">
          <cell r="A317" t="str">
            <v>Легкий сыр плавленый 25%ж,ТМ Сыробогатов,130 г слайсы, 180 суток  Линия</v>
          </cell>
          <cell r="F317">
            <v>24</v>
          </cell>
        </row>
        <row r="318">
          <cell r="A318" t="str">
            <v>Ливерная Печеночная "Просто выгодно" 0,3 кг.шт.  СПК</v>
          </cell>
          <cell r="D318">
            <v>142</v>
          </cell>
          <cell r="F318">
            <v>142</v>
          </cell>
        </row>
        <row r="319">
          <cell r="A319" t="str">
            <v>Любительская вареная термоус.пак. "Высокий вкус"  СПК</v>
          </cell>
          <cell r="D319">
            <v>293</v>
          </cell>
          <cell r="F319">
            <v>333</v>
          </cell>
        </row>
        <row r="320">
          <cell r="A320" t="str">
            <v>Маасдам сыр 45% ж, 400г, фасованный "Сыробогатов"  Линия</v>
          </cell>
          <cell r="F320">
            <v>12</v>
          </cell>
        </row>
        <row r="321">
          <cell r="A321" t="str">
            <v>Маасдам сыр плавленый 50% ж, фольга 80г, ТМ Сыробогатов (150 суток)  Линия</v>
          </cell>
          <cell r="F321">
            <v>720</v>
          </cell>
        </row>
        <row r="322">
          <cell r="A322" t="str">
            <v>Маасдам сыр плавленый, ванночка 50%ж, 200 г, ТМ Сыробогатов ( 180 суток)   ЛИНИЯ</v>
          </cell>
          <cell r="F322">
            <v>180</v>
          </cell>
        </row>
        <row r="323">
          <cell r="A323" t="str">
            <v>Мини-сосиски в тесте "Фрайпики" 1,8кг ВЕС,  ПОКОМ</v>
          </cell>
          <cell r="D323">
            <v>1.8</v>
          </cell>
          <cell r="F323">
            <v>120.1</v>
          </cell>
        </row>
        <row r="324">
          <cell r="A324" t="str">
            <v>Мини-сосиски в тесте "Фрайпики" 3,7кг ВЕС,  ПОКОМ</v>
          </cell>
          <cell r="F324">
            <v>166.8</v>
          </cell>
        </row>
        <row r="325">
          <cell r="A325" t="str">
            <v>Мясное ассорти сыр плавл. круг 130 г., 50%ж, ТМ Сыробогатов,  Линия</v>
          </cell>
          <cell r="F325">
            <v>96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23</v>
          </cell>
          <cell r="F326">
            <v>2434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20</v>
          </cell>
          <cell r="F327">
            <v>2179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24</v>
          </cell>
          <cell r="F328">
            <v>2159</v>
          </cell>
        </row>
        <row r="329">
          <cell r="A329" t="str">
            <v>Наггетсы хрустящие п/ф ВЕС ПОКОМ</v>
          </cell>
          <cell r="F329">
            <v>419.7</v>
          </cell>
        </row>
        <row r="330">
          <cell r="A330" t="str">
            <v>Окорок Черный Кабан, 95г (нар), Категории А  Клин</v>
          </cell>
          <cell r="D330">
            <v>32</v>
          </cell>
          <cell r="F330">
            <v>32</v>
          </cell>
        </row>
        <row r="331">
          <cell r="A331" t="str">
            <v>Оригинальная с перцем с/к  СПК</v>
          </cell>
          <cell r="D331">
            <v>669.05</v>
          </cell>
          <cell r="F331">
            <v>2569.0500000000002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2916</v>
          </cell>
          <cell r="F332">
            <v>3766</v>
          </cell>
        </row>
        <row r="333">
          <cell r="A333" t="str">
            <v>Особая вареная  СПК</v>
          </cell>
          <cell r="D333">
            <v>33.5</v>
          </cell>
          <cell r="F333">
            <v>33.5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7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430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3</v>
          </cell>
          <cell r="F336">
            <v>133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12</v>
          </cell>
          <cell r="F337">
            <v>838</v>
          </cell>
        </row>
        <row r="338">
          <cell r="A338" t="str">
            <v>Пельмени Бигбули с мясом, Горячая штучка 0,43кг  ПОКОМ</v>
          </cell>
          <cell r="D338">
            <v>4</v>
          </cell>
          <cell r="F338">
            <v>128</v>
          </cell>
        </row>
        <row r="339">
          <cell r="A339" t="str">
            <v>Пельмени Бигбули с мясом, Горячая штучка 0,9кг  ПОКОМ</v>
          </cell>
          <cell r="D339">
            <v>644</v>
          </cell>
          <cell r="F339">
            <v>976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8</v>
          </cell>
          <cell r="F340">
            <v>1264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5</v>
          </cell>
          <cell r="F341">
            <v>230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15</v>
          </cell>
          <cell r="F342">
            <v>1076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20</v>
          </cell>
          <cell r="F343">
            <v>988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1650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25</v>
          </cell>
          <cell r="F345">
            <v>2996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15</v>
          </cell>
          <cell r="F346">
            <v>1069</v>
          </cell>
        </row>
        <row r="347">
          <cell r="A347" t="str">
            <v>Пельмени Левантские ТМ Особый рецепт 0,8 кг  ПОКОМ</v>
          </cell>
          <cell r="F347">
            <v>29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23</v>
          </cell>
          <cell r="F348">
            <v>1926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307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3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F351">
            <v>41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560.00099999999998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8</v>
          </cell>
          <cell r="F353">
            <v>813</v>
          </cell>
        </row>
        <row r="354">
          <cell r="A354" t="str">
            <v>Пельмени Сочные сфера 0,9 кг ТМ Стародворье ПОКОМ</v>
          </cell>
          <cell r="D354">
            <v>10</v>
          </cell>
          <cell r="F354">
            <v>1026</v>
          </cell>
        </row>
        <row r="355">
          <cell r="A355" t="str">
            <v>По-Австрийски с/к 260 гр.шт. "Высокий вкус"  СПК</v>
          </cell>
          <cell r="D355">
            <v>172</v>
          </cell>
          <cell r="F355">
            <v>172</v>
          </cell>
        </row>
        <row r="356">
          <cell r="A356" t="str">
            <v>Покровская вареная 0,47 кг шт.  СПК</v>
          </cell>
          <cell r="D356">
            <v>52</v>
          </cell>
          <cell r="F356">
            <v>52</v>
          </cell>
        </row>
        <row r="357">
          <cell r="A357" t="str">
            <v>Праздничная с/к "Сибирский стандарт" 560 гр.шт.  СПК</v>
          </cell>
          <cell r="D357">
            <v>3132</v>
          </cell>
          <cell r="F357">
            <v>4782</v>
          </cell>
        </row>
        <row r="358">
          <cell r="A358" t="str">
            <v>Российский сыр 50% ж, 125г, фасованный, (нарезка), ТМ "Сыробогатов"  Линия</v>
          </cell>
          <cell r="F358">
            <v>12</v>
          </cell>
        </row>
        <row r="359">
          <cell r="A359" t="str">
            <v>Российский сыр 50% ж, 180 г, фасованный Сыробогатов   Линия</v>
          </cell>
          <cell r="F359">
            <v>120</v>
          </cell>
        </row>
        <row r="360">
          <cell r="A360" t="str">
            <v>С беконом сыр плав, 130г слайсы, 45%ж, ТМ Сыробогатов  Линия</v>
          </cell>
          <cell r="F360">
            <v>60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240</v>
          </cell>
        </row>
        <row r="362">
          <cell r="A362" t="str">
            <v>С ветчиной плав продукт с сыром, 130 г (слайсы) 45% ж, ТМ СВЕЖАЯ МАРКА  Линия</v>
          </cell>
          <cell r="F362">
            <v>48</v>
          </cell>
        </row>
        <row r="363">
          <cell r="A363" t="str">
            <v>С ветчиной плав. продукт с сыром, 80 г (фольга), 45% ж, ТМ СВЕЖАЯ МАРКА  Линия</v>
          </cell>
          <cell r="F363">
            <v>240</v>
          </cell>
        </row>
        <row r="364">
          <cell r="A364" t="str">
            <v>С ветчиной сыр плав, 130г слайсы, 45%ж, ТМ Сыробогатов  Линия</v>
          </cell>
          <cell r="F364">
            <v>120</v>
          </cell>
        </row>
        <row r="365">
          <cell r="A365" t="str">
            <v>С ветчиной сыр плавл. круг 130 г 50% ж, ТМ Сыробогатов, (180 суток)  Линия</v>
          </cell>
          <cell r="F365">
            <v>48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720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240</v>
          </cell>
        </row>
        <row r="368">
          <cell r="A368" t="str">
            <v>С ветчиной сыр плавленый, ванночка 50% ж, 400 гр, Сыробогатов (180 суток)   ЛИНИЯ</v>
          </cell>
          <cell r="F368">
            <v>24</v>
          </cell>
        </row>
        <row r="369">
          <cell r="A369" t="str">
            <v>С грибами плав продукт с сыром, 130 г (слайсы), 45% ж, ТМ СВЕЖАЯ МАРКА  Линия</v>
          </cell>
          <cell r="F369">
            <v>36</v>
          </cell>
        </row>
        <row r="370">
          <cell r="A370" t="str">
            <v>С грибами сыр плав, 130 г слайсы, 45%ж, ТМ Сыробогатов  Линия</v>
          </cell>
          <cell r="F370">
            <v>156</v>
          </cell>
        </row>
        <row r="371">
          <cell r="A371" t="str">
            <v>С грибами сыр плавленый 50% ж, фольга 80г, ТМ Сыробогатов (150 суток)  Линия</v>
          </cell>
          <cell r="F371">
            <v>720</v>
          </cell>
        </row>
        <row r="372">
          <cell r="A372" t="str">
            <v>С грибами сыр плавленый 50% ж,ТМ Сыробогатов, круг 130 г. (180 суток)  Линия</v>
          </cell>
          <cell r="F372">
            <v>48</v>
          </cell>
        </row>
        <row r="373">
          <cell r="A373" t="str">
            <v>С грибами сыр плавленый 50%ж, ванночка 200г, ТМ Сыробогатов (180 суток) ЛИНИЯ</v>
          </cell>
          <cell r="F373">
            <v>240</v>
          </cell>
        </row>
        <row r="374">
          <cell r="A374" t="str">
            <v>С грибами сыр плавленый, ванночка 50% ж, 400 гр, Сыробогатов (180 суток)   ЛИНИЯ</v>
          </cell>
          <cell r="F374">
            <v>24</v>
          </cell>
        </row>
        <row r="375">
          <cell r="A375" t="str">
            <v>С зеленью сыр плавленый, ванночка 50% ж, 200г, ТМ Сыробогатов (180 суток)  Линия</v>
          </cell>
          <cell r="F375">
            <v>156</v>
          </cell>
        </row>
        <row r="376">
          <cell r="A376" t="str">
            <v>Салями Трюфель с/в "Эликатессе" 0,16 кг.шт.  СПК</v>
          </cell>
          <cell r="D376">
            <v>152</v>
          </cell>
          <cell r="F376">
            <v>152</v>
          </cell>
        </row>
        <row r="377">
          <cell r="A377" t="str">
            <v>Салями Финская с/к 235 гр.шт. "Высокий вкус"  СПК</v>
          </cell>
          <cell r="D377">
            <v>92</v>
          </cell>
          <cell r="F377">
            <v>92</v>
          </cell>
        </row>
        <row r="378">
          <cell r="A378" t="str">
            <v>Сардельки "Докторские" (черева) ( в ср.защ.атм.) 1.0 кг. "Высокий вкус"  СПК</v>
          </cell>
          <cell r="D378">
            <v>215.99799999999999</v>
          </cell>
          <cell r="F378">
            <v>485.99799999999999</v>
          </cell>
        </row>
        <row r="379">
          <cell r="A379" t="str">
            <v>Сардельки из говядины (черева) (в ср.защ.атм.) "Высокий вкус"  СПК</v>
          </cell>
          <cell r="D379">
            <v>153</v>
          </cell>
          <cell r="F379">
            <v>273</v>
          </cell>
        </row>
        <row r="380">
          <cell r="A380" t="str">
            <v>Семейная с чесночком вареная (СПК+СКМ)  СПК</v>
          </cell>
          <cell r="D380">
            <v>725</v>
          </cell>
          <cell r="F380">
            <v>725</v>
          </cell>
        </row>
        <row r="381">
          <cell r="A381" t="str">
            <v>Семейная с чесночком Экстра вареная  СПК</v>
          </cell>
          <cell r="D381">
            <v>94</v>
          </cell>
          <cell r="F381">
            <v>94</v>
          </cell>
        </row>
        <row r="382">
          <cell r="A382" t="str">
            <v>Семейная с чесночком Экстра вареная 0,5 кг.шт.  СПК</v>
          </cell>
          <cell r="D382">
            <v>16</v>
          </cell>
          <cell r="F382">
            <v>16</v>
          </cell>
        </row>
        <row r="383">
          <cell r="A383" t="str">
            <v>Сервелат мелкозернистый в/к 0,5 кг.шт. термоус.пак. "Высокий вкус"  СПК</v>
          </cell>
          <cell r="D383">
            <v>58</v>
          </cell>
          <cell r="F383">
            <v>58</v>
          </cell>
        </row>
        <row r="384">
          <cell r="A384" t="str">
            <v>Сервелат Финский в/к 0,38 кг.шт. термофор.пак.  СПК</v>
          </cell>
          <cell r="D384">
            <v>88</v>
          </cell>
          <cell r="F384">
            <v>88</v>
          </cell>
        </row>
        <row r="385">
          <cell r="A385" t="str">
            <v>Сервелат Фирменный в/к 0,10 кг.шт. нарезка (лоток с ср.защ.атм.)  СПК</v>
          </cell>
          <cell r="D385">
            <v>49</v>
          </cell>
          <cell r="F385">
            <v>49</v>
          </cell>
        </row>
        <row r="386">
          <cell r="A386" t="str">
            <v>Сибирская особая с/к 0,10 кг.шт. нарезка (лоток с ср.защ.атм.)  СПК</v>
          </cell>
          <cell r="D386">
            <v>296</v>
          </cell>
          <cell r="F386">
            <v>296</v>
          </cell>
        </row>
        <row r="387">
          <cell r="A387" t="str">
            <v>Сибирская особая с/к 0,235 кг шт.  СПК</v>
          </cell>
          <cell r="D387">
            <v>405</v>
          </cell>
          <cell r="F387">
            <v>405</v>
          </cell>
        </row>
        <row r="388">
          <cell r="A388" t="str">
            <v>Славянская п/к 0,38 кг шт.термофор.пак.  СПК</v>
          </cell>
          <cell r="D388">
            <v>43</v>
          </cell>
          <cell r="F388">
            <v>43</v>
          </cell>
        </row>
        <row r="389">
          <cell r="A389" t="str">
            <v>Сливочный плав продукт с сыром, 130 г (круг), 45% ж, ТМ СВЕЖАЯ МАРКА  Линия</v>
          </cell>
          <cell r="F389">
            <v>120</v>
          </cell>
        </row>
        <row r="390">
          <cell r="A390" t="str">
            <v>Сливочный плав продукт с сыром, 130 г (слайсы) 45% ж, ТМ СВЕЖАЯ МАРКА  Линия</v>
          </cell>
          <cell r="F390">
            <v>36</v>
          </cell>
        </row>
        <row r="391">
          <cell r="A391" t="str">
            <v>Сливочный плавленый продукт 60% ж, 180 г, ТМ Свежая марка  Линия</v>
          </cell>
          <cell r="F391">
            <v>240</v>
          </cell>
        </row>
        <row r="392">
          <cell r="A392" t="str">
            <v>Сливочный плавленый продукт 60% ж, 350 г, ТМ Свежая марка  Линия</v>
          </cell>
          <cell r="F392">
            <v>24</v>
          </cell>
        </row>
        <row r="393">
          <cell r="A393" t="str">
            <v>Сливочный сыр 50%ж, 180г. фасованный "Сыробогатов"  Линия</v>
          </cell>
          <cell r="F393">
            <v>60</v>
          </cell>
        </row>
        <row r="394">
          <cell r="A394" t="str">
            <v>Сливочный сыр плав, 130 г слайсы, 45%ж, ТМ Сыробогатов  Линия</v>
          </cell>
          <cell r="F394">
            <v>204</v>
          </cell>
        </row>
        <row r="395">
          <cell r="A395" t="str">
            <v>Сливочный сыр плавленый 50% ж, фольга 80г, ТМ Сыробогатов (150 суток)  Линия</v>
          </cell>
          <cell r="F395">
            <v>1800</v>
          </cell>
        </row>
        <row r="396">
          <cell r="A396" t="str">
            <v>Сметанковый сыр 50% ж, 180 г, фасованный Сыробогатов   Линия</v>
          </cell>
          <cell r="F396">
            <v>48</v>
          </cell>
        </row>
        <row r="397">
          <cell r="A397" t="str">
            <v>Снеки  ЖАР-мени ВЕС. рубленые в тесте замор.  ПОКОМ</v>
          </cell>
          <cell r="D397">
            <v>5.5</v>
          </cell>
          <cell r="F397">
            <v>219.70099999999999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240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240</v>
          </cell>
        </row>
        <row r="400">
          <cell r="A400" t="str">
            <v>СОС МОЛОЧНЫЕ 470Г МГА МЯСН. ПРОД.КАТ.Б  Клин</v>
          </cell>
          <cell r="D400">
            <v>66</v>
          </cell>
          <cell r="F400">
            <v>66</v>
          </cell>
        </row>
        <row r="401">
          <cell r="A401" t="str">
            <v>Сосис.Кремлевские защ сред. ВЕС МИКОЯН</v>
          </cell>
          <cell r="D401">
            <v>13</v>
          </cell>
          <cell r="F401">
            <v>13</v>
          </cell>
        </row>
        <row r="402">
          <cell r="A402" t="str">
            <v>Сосиски "Баварские" 0,36 кг.шт. вак.упак.  СПК</v>
          </cell>
          <cell r="D402">
            <v>32</v>
          </cell>
          <cell r="F402">
            <v>32</v>
          </cell>
        </row>
        <row r="403">
          <cell r="A403" t="str">
            <v>Сосиски "БОЛЬШАЯ сосиска" "Сибирский стандарт" (лоток с ср.защ.атм.)  СПК</v>
          </cell>
          <cell r="D403">
            <v>588</v>
          </cell>
          <cell r="F403">
            <v>628</v>
          </cell>
        </row>
        <row r="404">
          <cell r="A404" t="str">
            <v>Сосиски "Молочные" 0,36 кг.шт. вак.упак.  СПК</v>
          </cell>
          <cell r="D404">
            <v>59</v>
          </cell>
          <cell r="F404">
            <v>59</v>
          </cell>
        </row>
        <row r="405">
          <cell r="A405" t="str">
            <v>Сосиски Докторские 0,35 кг  Клин</v>
          </cell>
          <cell r="D405">
            <v>20</v>
          </cell>
          <cell r="F405">
            <v>20</v>
          </cell>
        </row>
        <row r="406">
          <cell r="A406" t="str">
            <v>Сосиски Мусульманские "Просто выгодно" (в ср.защ.атм.)  СПК</v>
          </cell>
          <cell r="D406">
            <v>82</v>
          </cell>
          <cell r="F406">
            <v>142</v>
          </cell>
        </row>
        <row r="407">
          <cell r="A407" t="str">
            <v>Сосиски Оригинальные ТМ Стародворье  0,33 кг.  ПОКОМ</v>
          </cell>
          <cell r="F407">
            <v>8</v>
          </cell>
        </row>
        <row r="408">
          <cell r="A408" t="str">
            <v>Сосиски Сливушки #нежнушки ТМ Вязанка  0,33 кг.  ПОКОМ</v>
          </cell>
          <cell r="F408">
            <v>2</v>
          </cell>
        </row>
        <row r="409">
          <cell r="A409" t="str">
            <v>Сосиски Хот-дог ВЕС (лоток с ср.защ.атм.)   СПК</v>
          </cell>
          <cell r="D409">
            <v>66</v>
          </cell>
          <cell r="F409">
            <v>66</v>
          </cell>
        </row>
        <row r="410">
          <cell r="A410" t="str">
            <v>Сыр "Пармезан" 40% колотый 100 гр  ОСТАНКИНО</v>
          </cell>
          <cell r="D410">
            <v>41</v>
          </cell>
          <cell r="F410">
            <v>41</v>
          </cell>
        </row>
        <row r="411">
          <cell r="A411" t="str">
            <v>Сыр "Пармезан" 40% кусок 180 гр  ОСТАНКИНО</v>
          </cell>
          <cell r="D411">
            <v>90</v>
          </cell>
          <cell r="F411">
            <v>90</v>
          </cell>
        </row>
        <row r="412">
          <cell r="A412" t="str">
            <v>Сыр Боккончини копченый 40% 100 гр.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Гауда  45% 200гр     Останкино</v>
          </cell>
          <cell r="D413">
            <v>442</v>
          </cell>
          <cell r="F413">
            <v>442</v>
          </cell>
        </row>
        <row r="414">
          <cell r="A414" t="str">
            <v>Сыр Папа Может Гауда  45% вес     Останкино</v>
          </cell>
          <cell r="D414">
            <v>34</v>
          </cell>
          <cell r="F414">
            <v>34</v>
          </cell>
        </row>
        <row r="415">
          <cell r="A415" t="str">
            <v>Сыр Папа Может Гауда 48%, нарез, 125г (9 шт)  Останкино</v>
          </cell>
          <cell r="D415">
            <v>3</v>
          </cell>
          <cell r="F415">
            <v>3</v>
          </cell>
        </row>
        <row r="416">
          <cell r="A416" t="str">
            <v>Сыр Папа Может Голландский  45% 200гр     Останкино</v>
          </cell>
          <cell r="D416">
            <v>826</v>
          </cell>
          <cell r="F416">
            <v>826</v>
          </cell>
        </row>
        <row r="417">
          <cell r="A417" t="str">
            <v>Сыр Папа Может Голландский  45% вес      Останкино</v>
          </cell>
          <cell r="D417">
            <v>79</v>
          </cell>
          <cell r="F417">
            <v>79</v>
          </cell>
        </row>
        <row r="418">
          <cell r="A418" t="str">
            <v>Сыр Папа Может Голландский 45%, нарез, 125г (9 шт)  Останкино</v>
          </cell>
          <cell r="D418">
            <v>21</v>
          </cell>
          <cell r="F418">
            <v>21</v>
          </cell>
        </row>
        <row r="419">
          <cell r="A419" t="str">
            <v>Сыр Папа Может Министерский 45% 200г  Останкино</v>
          </cell>
          <cell r="D419">
            <v>14</v>
          </cell>
          <cell r="F419">
            <v>14</v>
          </cell>
        </row>
        <row r="420">
          <cell r="A420" t="str">
            <v>Сыр Папа Может Министерский 50%,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45%, нарезка 125г  Останкино</v>
          </cell>
          <cell r="D421">
            <v>11</v>
          </cell>
          <cell r="F421">
            <v>11</v>
          </cell>
        </row>
        <row r="422">
          <cell r="A422" t="str">
            <v>Сыр Папа Может Папин Завтрак 50% 200г  Останкино</v>
          </cell>
          <cell r="D422">
            <v>27</v>
          </cell>
          <cell r="F422">
            <v>27</v>
          </cell>
        </row>
        <row r="423">
          <cell r="A423" t="str">
            <v>Сыр Папа Может Российский  50% 200гр    Останкино</v>
          </cell>
          <cell r="D423">
            <v>1054</v>
          </cell>
          <cell r="F423">
            <v>1054</v>
          </cell>
        </row>
        <row r="424">
          <cell r="A424" t="str">
            <v>Сыр Папа Может Российский  50% вес    Останкино</v>
          </cell>
          <cell r="D424">
            <v>154.19999999999999</v>
          </cell>
          <cell r="F424">
            <v>154.19999999999999</v>
          </cell>
        </row>
        <row r="425">
          <cell r="A425" t="str">
            <v>Сыр Папа Может Российский 50%, нарезка 125г  Останкино</v>
          </cell>
          <cell r="D425">
            <v>120</v>
          </cell>
          <cell r="F425">
            <v>120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138.5</v>
          </cell>
          <cell r="F426">
            <v>141.678</v>
          </cell>
        </row>
        <row r="427">
          <cell r="A427" t="str">
            <v>Сыр Папа Может Тильзитер   45% 200гр     Останкино</v>
          </cell>
          <cell r="D427">
            <v>477</v>
          </cell>
          <cell r="F427">
            <v>477</v>
          </cell>
        </row>
        <row r="428">
          <cell r="A428" t="str">
            <v>Сыр Папа Может Тильзитер   45% вес      Останкино</v>
          </cell>
          <cell r="D428">
            <v>91</v>
          </cell>
          <cell r="F428">
            <v>91</v>
          </cell>
        </row>
        <row r="429">
          <cell r="A429" t="str">
            <v>Сыр Папа Может Тильзитер 50%, нарезка 125г  Останкино</v>
          </cell>
          <cell r="D429">
            <v>13</v>
          </cell>
          <cell r="F429">
            <v>13</v>
          </cell>
        </row>
        <row r="430">
          <cell r="A430" t="str">
            <v>Сыр Папа Может Эдам 45% вес (=3,5кг)  Останкино</v>
          </cell>
          <cell r="D430">
            <v>14</v>
          </cell>
          <cell r="F430">
            <v>14</v>
          </cell>
        </row>
        <row r="431">
          <cell r="A431" t="str">
            <v>Сыр Плавл. Сливочный 55% 190гр  Останкино</v>
          </cell>
          <cell r="D431">
            <v>105</v>
          </cell>
          <cell r="F431">
            <v>105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120</v>
          </cell>
        </row>
        <row r="433">
          <cell r="A433" t="str">
            <v>Сыр рассольный жирный Чечил 45% 100 гр  ОСТАНКИНО</v>
          </cell>
          <cell r="D433">
            <v>170</v>
          </cell>
          <cell r="F433">
            <v>170</v>
          </cell>
        </row>
        <row r="434">
          <cell r="A434" t="str">
            <v>Сыр рассольный жирный Чечил копченый 45% 100 гр  ОСТАНКИНО</v>
          </cell>
          <cell r="D434">
            <v>175</v>
          </cell>
          <cell r="F434">
            <v>175</v>
          </cell>
        </row>
        <row r="435">
          <cell r="A435" t="str">
            <v>Сыр Скаморца свежий 40% 100 гр.  ОСТАНКИНО</v>
          </cell>
          <cell r="D435">
            <v>4</v>
          </cell>
          <cell r="F435">
            <v>4</v>
          </cell>
        </row>
        <row r="436">
          <cell r="A436" t="str">
            <v>Сыр Творож. с Зеленью 140 гр.  ОСТАНКИНО</v>
          </cell>
          <cell r="D436">
            <v>198</v>
          </cell>
          <cell r="F436">
            <v>198</v>
          </cell>
        </row>
        <row r="437">
          <cell r="A437" t="str">
            <v>Сыр Творож. Сливочный 140 гр  ОСТАНКИНО</v>
          </cell>
          <cell r="D437">
            <v>225</v>
          </cell>
          <cell r="F437">
            <v>225</v>
          </cell>
        </row>
        <row r="438">
          <cell r="A438" t="str">
            <v>Сыч/Прод Коровино Российский 50% 200г НОВАЯ СЗМЖ  ОСТАНКИНО</v>
          </cell>
          <cell r="D438">
            <v>185</v>
          </cell>
          <cell r="F438">
            <v>185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230</v>
          </cell>
          <cell r="F439">
            <v>230</v>
          </cell>
        </row>
        <row r="440">
          <cell r="A440" t="str">
            <v>Сыч/Прод Коровино Тильзитер 50% 200г НОВАЯ СЗМЖ  ОСТАНКИНО</v>
          </cell>
          <cell r="D440">
            <v>153</v>
          </cell>
          <cell r="F440">
            <v>153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125</v>
          </cell>
          <cell r="F441">
            <v>125</v>
          </cell>
        </row>
        <row r="442">
          <cell r="A442" t="str">
            <v>Сэндвич плав продукт с сыром, 130 г (слайсы) 45% ж, ТМ СВЕЖАЯ МАРКА  Линия</v>
          </cell>
          <cell r="F442">
            <v>120</v>
          </cell>
        </row>
        <row r="443">
          <cell r="A443" t="str">
            <v>Тильзитер сыр 45%ж, 180 г, фасованный Сыробогатов   Линия</v>
          </cell>
          <cell r="F443">
            <v>60</v>
          </cell>
        </row>
        <row r="444">
          <cell r="A444" t="str">
            <v>Тильзитер сыр фасованный 45% ж, 125г, фасованый (нарезка) ТМ"Сыробогатов"  Линия</v>
          </cell>
          <cell r="F444">
            <v>12</v>
          </cell>
        </row>
        <row r="445">
          <cell r="A445" t="str">
            <v>Торо Неро с/в "Эликатессе" 140 гр.шт.  СПК</v>
          </cell>
          <cell r="D445">
            <v>77</v>
          </cell>
          <cell r="F445">
            <v>77</v>
          </cell>
        </row>
        <row r="446">
          <cell r="A446" t="str">
            <v>Уши свиные копченые к пиву 0,15кг нар. д/ф шт.  СПК</v>
          </cell>
          <cell r="D446">
            <v>61</v>
          </cell>
          <cell r="F446">
            <v>61</v>
          </cell>
        </row>
        <row r="447">
          <cell r="A447" t="str">
            <v>Фестивальная с/к 0,10 кг.шт. нарезка (лоток с ср.защ.атм.)  СПК</v>
          </cell>
          <cell r="D447">
            <v>352</v>
          </cell>
          <cell r="F447">
            <v>352</v>
          </cell>
        </row>
        <row r="448">
          <cell r="A448" t="str">
            <v>Фестивальная с/к 0,235 кг.шт.  СПК</v>
          </cell>
          <cell r="D448">
            <v>929</v>
          </cell>
          <cell r="F448">
            <v>929</v>
          </cell>
        </row>
        <row r="449">
          <cell r="A449" t="str">
            <v>Фрай-пицца с ветчиной и грибами 3,0 кг. ВЕС.  ПОКОМ</v>
          </cell>
          <cell r="F449">
            <v>96.001000000000005</v>
          </cell>
        </row>
        <row r="450">
          <cell r="A450" t="str">
            <v>Фуэт с/в "Эликатессе" 0,20 кг.шт.  СПК</v>
          </cell>
          <cell r="D450">
            <v>2</v>
          </cell>
          <cell r="F450">
            <v>2</v>
          </cell>
        </row>
        <row r="451">
          <cell r="A451" t="str">
            <v>Фуэт с/в "Эликатессе" 160 гр.шт.  СПК</v>
          </cell>
          <cell r="D451">
            <v>161</v>
          </cell>
          <cell r="F451">
            <v>161</v>
          </cell>
        </row>
        <row r="452">
          <cell r="A452" t="str">
            <v>Хинкали Классические хинкали ВЕС,  ПОКОМ</v>
          </cell>
          <cell r="F452">
            <v>60</v>
          </cell>
        </row>
        <row r="453">
          <cell r="A453" t="str">
            <v>Хотстеры ТМ Горячая штучка ТС Хотстеры 0,25 кг зам  ПОКОМ</v>
          </cell>
          <cell r="D453">
            <v>19</v>
          </cell>
          <cell r="F453">
            <v>1645</v>
          </cell>
        </row>
        <row r="454">
          <cell r="A454" t="str">
            <v>Хрустящие крылышки острые к пиву ТМ Горячая штучка 0,3кг зам  ПОКОМ</v>
          </cell>
          <cell r="D454">
            <v>1</v>
          </cell>
          <cell r="F454">
            <v>75</v>
          </cell>
        </row>
        <row r="455">
          <cell r="A455" t="str">
            <v>Хрустящие крылышки ТМ Горячая штучка 0,3 кг зам  ПОКОМ</v>
          </cell>
          <cell r="D455">
            <v>1</v>
          </cell>
          <cell r="F455">
            <v>166</v>
          </cell>
        </row>
        <row r="456">
          <cell r="A456" t="str">
            <v>Хрустящие крылышки. В панировке куриные жареные.ВЕС  ПОКОМ</v>
          </cell>
          <cell r="F456">
            <v>52.2</v>
          </cell>
        </row>
        <row r="457">
          <cell r="A457" t="str">
            <v>Чебупай сочное яблоко ТМ Горячая штучка 0,2 кг зам.  ПОКОМ</v>
          </cell>
          <cell r="D457">
            <v>12</v>
          </cell>
          <cell r="F457">
            <v>128</v>
          </cell>
        </row>
        <row r="458">
          <cell r="A458" t="str">
            <v>Чебупай спелая вишня ТМ Горячая штучка 0,2 кг зам.  ПОКОМ</v>
          </cell>
          <cell r="D458">
            <v>12</v>
          </cell>
          <cell r="F458">
            <v>283</v>
          </cell>
        </row>
        <row r="459">
          <cell r="A459" t="str">
            <v>Чебупели Курочка гриль ТМ Горячая штучка, 0,3 кг зам  ПОКОМ</v>
          </cell>
          <cell r="D459">
            <v>14</v>
          </cell>
          <cell r="F459">
            <v>524</v>
          </cell>
        </row>
        <row r="460">
          <cell r="A460" t="str">
            <v>Чебупицца курочка по-итальянски Горячая штучка 0,25 кг зам  ПОКОМ</v>
          </cell>
          <cell r="D460">
            <v>834</v>
          </cell>
          <cell r="F460">
            <v>2689</v>
          </cell>
        </row>
        <row r="461">
          <cell r="A461" t="str">
            <v>Чебупицца Пепперони ТМ Горячая штучка ТС Чебупицца 0.25кг зам  ПОКОМ</v>
          </cell>
          <cell r="D461">
            <v>377</v>
          </cell>
          <cell r="F461">
            <v>2299</v>
          </cell>
        </row>
        <row r="462">
          <cell r="A462" t="str">
            <v>Чебуреки Мясные вес 2,7  ПОКОМ</v>
          </cell>
          <cell r="F462">
            <v>139.1</v>
          </cell>
        </row>
        <row r="463">
          <cell r="A463" t="str">
            <v>Чебуреки с мясом, грибами и картофелем. ВЕС  ПОКОМ</v>
          </cell>
          <cell r="F463">
            <v>5</v>
          </cell>
        </row>
        <row r="464">
          <cell r="A464" t="str">
            <v>Чебуреки сочные, ВЕС, куриные жарен. зам  ПОКОМ</v>
          </cell>
          <cell r="F464">
            <v>456.00099999999998</v>
          </cell>
        </row>
        <row r="465">
          <cell r="A465" t="str">
            <v>Чизбургер плав продукт с сыром, 130 г (слайсы) 45% ж, ТМ СВЕЖАЯ МАРКА  Линия</v>
          </cell>
          <cell r="F465">
            <v>60</v>
          </cell>
        </row>
        <row r="466">
          <cell r="A466" t="str">
            <v>ШЕЙКА С/К НАРЕЗ. 95ГР МГА МЯСН.ПРОД.КАТ.А ЧК  Клин</v>
          </cell>
          <cell r="D466">
            <v>10</v>
          </cell>
          <cell r="F466">
            <v>10</v>
          </cell>
        </row>
        <row r="467">
          <cell r="A467" t="str">
            <v>Шпикачки Русские (черева) (в ср.защ.атм.) "Высокий вкус"  СПК</v>
          </cell>
          <cell r="D467">
            <v>169</v>
          </cell>
          <cell r="F467">
            <v>169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213</v>
          </cell>
          <cell r="F468">
            <v>213</v>
          </cell>
        </row>
        <row r="469">
          <cell r="A469" t="str">
            <v>Юбилейная с/к 0,10 кг.шт. нарезка (лоток с ср.защ.атм.)  СПК</v>
          </cell>
          <cell r="D469">
            <v>70</v>
          </cell>
          <cell r="F469">
            <v>70</v>
          </cell>
        </row>
        <row r="470">
          <cell r="A470" t="str">
            <v>Юбилейная с/к 0,235 кг.шт.  СПК</v>
          </cell>
          <cell r="D470">
            <v>710</v>
          </cell>
          <cell r="F470">
            <v>710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600</v>
          </cell>
        </row>
        <row r="472">
          <cell r="A472" t="str">
            <v>Янтарь сыр плавленый, ванночка 45% ж, 400 г, ТМ Сыробогатов  Линия</v>
          </cell>
          <cell r="F472">
            <v>64</v>
          </cell>
        </row>
        <row r="473">
          <cell r="A473" t="str">
            <v>Итого</v>
          </cell>
          <cell r="D473">
            <v>123747.73299999999</v>
          </cell>
          <cell r="F473">
            <v>329830.31400000001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20.09.2023 - 20.09.2023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10.805999999999999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13.214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221.89599999999999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94.867999999999995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467.86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71.08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159</v>
          </cell>
        </row>
        <row r="14">
          <cell r="A14" t="str">
            <v xml:space="preserve"> 022  Колбаса Вязанка со шпиком, вектор 0,5кг, ПОКОМ</v>
          </cell>
          <cell r="D14">
            <v>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218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597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1183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33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3</v>
          </cell>
        </row>
        <row r="25">
          <cell r="A25" t="str">
            <v xml:space="preserve"> 068  Колбаса Особая ТМ Особый рецепт, 0,5 кг, ПОКОМ</v>
          </cell>
          <cell r="D25">
            <v>15</v>
          </cell>
        </row>
        <row r="26">
          <cell r="A26" t="str">
            <v xml:space="preserve"> 079  Колбаса Сервелат Кремлевский,  0.35 кг, ПОКОМ</v>
          </cell>
          <cell r="D26">
            <v>19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302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13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59</v>
          </cell>
        </row>
        <row r="30">
          <cell r="A30" t="str">
            <v xml:space="preserve"> 092  Сосиски Баварские с сыром,  0.42кг,ПОКОМ</v>
          </cell>
          <cell r="D30">
            <v>776</v>
          </cell>
        </row>
        <row r="31">
          <cell r="A31" t="str">
            <v xml:space="preserve"> 096  Сосиски Баварские,  0.42кг,ПОКОМ</v>
          </cell>
          <cell r="D31">
            <v>1655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549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70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450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99.203000000000003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1228.7439999999999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88.611999999999995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134.16999999999999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71.186999999999998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1946.338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26.968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28.023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134.11500000000001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1691.8810000000001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999.67600000000004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71.125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101.916</v>
          </cell>
        </row>
        <row r="49">
          <cell r="A49" t="str">
            <v xml:space="preserve"> 240  Колбаса Салями охотничья, ВЕС. ПОКОМ</v>
          </cell>
          <cell r="D49">
            <v>5.1639999999999997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142.41399999999999</v>
          </cell>
        </row>
        <row r="51">
          <cell r="A51" t="str">
            <v xml:space="preserve"> 243  Колбаса Сервелат Зернистый, ВЕС.  ПОКОМ</v>
          </cell>
          <cell r="D51">
            <v>6.3639999999999999</v>
          </cell>
        </row>
        <row r="52">
          <cell r="A52" t="str">
            <v xml:space="preserve"> 247  Сардельки Нежные, ВЕС.  ПОКОМ</v>
          </cell>
          <cell r="D52">
            <v>39.939</v>
          </cell>
        </row>
        <row r="53">
          <cell r="A53" t="str">
            <v xml:space="preserve"> 248  Сардельки Сочные ТМ Особый рецепт,   ПОКОМ</v>
          </cell>
          <cell r="D53">
            <v>65.497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377.86599999999999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15.151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35.649000000000001</v>
          </cell>
        </row>
        <row r="57">
          <cell r="A57" t="str">
            <v xml:space="preserve"> 263  Шпикачки Стародворские, ВЕС.  ПОКОМ</v>
          </cell>
          <cell r="D57">
            <v>22.58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111.45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73.063000000000002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90.399000000000001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488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1216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595</v>
          </cell>
        </row>
        <row r="64">
          <cell r="A64" t="str">
            <v xml:space="preserve"> 283  Сосиски Сочинки, ВЕС, ТМ Стародворье ПОКОМ</v>
          </cell>
          <cell r="D64">
            <v>105.98099999999999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70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319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49.183999999999997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1229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1327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11.414999999999999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18.058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252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297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52.222000000000001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22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132.648</v>
          </cell>
        </row>
        <row r="78">
          <cell r="A78" t="str">
            <v xml:space="preserve"> 316  Колбаса Нежная ТМ Зареченские ВЕС  ПОКОМ</v>
          </cell>
          <cell r="D78">
            <v>31.446000000000002</v>
          </cell>
        </row>
        <row r="79">
          <cell r="A79" t="str">
            <v xml:space="preserve"> 318  Сосиски Датские ТМ Зареченские, ВЕС  ПОКОМ</v>
          </cell>
          <cell r="D79">
            <v>438.05799999999999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710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1147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200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2.9660000000000002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3.9750000000000001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53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75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345.26400000000001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5.1349999999999998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52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0.82099999999999995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307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274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126.357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113.77800000000001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160.512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140.28200000000001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11.012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25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6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4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41.792000000000002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D102">
            <v>7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D103">
            <v>-1</v>
          </cell>
        </row>
        <row r="104">
          <cell r="A104" t="str">
            <v xml:space="preserve"> 372  Ветчина Сочинка ТМ Стародворье. ВЕС ПОКОМ</v>
          </cell>
          <cell r="D104">
            <v>12.141999999999999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10.744999999999999</v>
          </cell>
        </row>
        <row r="106">
          <cell r="A106" t="str">
            <v xml:space="preserve"> 375  Ветчина Балыкбургская ТМ Баварушка. ВЕС ПОКОМ</v>
          </cell>
          <cell r="D106">
            <v>30.314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D107">
            <v>29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25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51</v>
          </cell>
        </row>
        <row r="110">
          <cell r="A110" t="str">
            <v xml:space="preserve"> 381 Колбаса Филейбургская с ароматными пряностями 0,03 кг с/в ТМ Баварушка  ПОКОМ</v>
          </cell>
          <cell r="D110">
            <v>6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297</v>
          </cell>
        </row>
        <row r="112">
          <cell r="A112" t="str">
            <v>3215 ВЕТЧ.МЯСНАЯ Папа может п/о 0.4кг 8шт.    ОСТАНКИНО</v>
          </cell>
          <cell r="D112">
            <v>58</v>
          </cell>
        </row>
        <row r="113">
          <cell r="A113" t="str">
            <v>3678 СОЧНЫЕ сос п/о мгс 2*2     ОСТАНКИНО</v>
          </cell>
          <cell r="D113">
            <v>485.83199999999999</v>
          </cell>
        </row>
        <row r="114">
          <cell r="A114" t="str">
            <v>3717 СОЧНЫЕ сос п/о мгс 1*6 ОСТАНКИНО</v>
          </cell>
          <cell r="D114">
            <v>413.70299999999997</v>
          </cell>
        </row>
        <row r="115">
          <cell r="A115" t="str">
            <v>4063 МЯСНАЯ Папа может вар п/о_Л   ОСТАНКИНО</v>
          </cell>
          <cell r="D115">
            <v>482.47</v>
          </cell>
        </row>
        <row r="116">
          <cell r="A116" t="str">
            <v>4117 ЭКСТРА Папа может с/к в/у_Л   ОСТАНКИНО</v>
          </cell>
          <cell r="D116">
            <v>10.018000000000001</v>
          </cell>
        </row>
        <row r="117">
          <cell r="A117" t="str">
            <v>4574 Мясная со шпиком Папа может вар п/о ОСТАНКИНО</v>
          </cell>
          <cell r="D117">
            <v>27.175999999999998</v>
          </cell>
        </row>
        <row r="118">
          <cell r="A118" t="str">
            <v>4611 ВЕТЧ.ЛЮБИТЕЛЬСКАЯ п/о 0.4кг ОСТАНКИНО</v>
          </cell>
          <cell r="D118">
            <v>13</v>
          </cell>
        </row>
        <row r="119">
          <cell r="A119" t="str">
            <v>4614 ВЕТЧ.ЛЮБИТЕЛЬСКАЯ п/о _ ОСТАНКИНО</v>
          </cell>
          <cell r="D119">
            <v>79.313000000000002</v>
          </cell>
        </row>
        <row r="120">
          <cell r="A120" t="str">
            <v>4813 ФИЛЕЙНАЯ Папа может вар п/о_Л   ОСТАНКИНО</v>
          </cell>
          <cell r="D120">
            <v>76.457999999999998</v>
          </cell>
        </row>
        <row r="121">
          <cell r="A121" t="str">
            <v>4993 САЛЯМИ ИТАЛЬЯНСКАЯ с/к в/у 1/250*8_120c ОСТАНКИНО</v>
          </cell>
          <cell r="D121">
            <v>103</v>
          </cell>
        </row>
        <row r="122">
          <cell r="A122" t="str">
            <v>5246 ДОКТОРСКАЯ ПРЕМИУМ вар б/о мгс_30с ОСТАНКИНО</v>
          </cell>
          <cell r="D122">
            <v>14.869</v>
          </cell>
        </row>
        <row r="123">
          <cell r="A123" t="str">
            <v>5247 РУССКАЯ ПРЕМИУМ вар б/о мгс_30с ОСТАНКИНО</v>
          </cell>
          <cell r="D123">
            <v>20.905999999999999</v>
          </cell>
        </row>
        <row r="124">
          <cell r="A124" t="str">
            <v>5336 ОСОБАЯ вар п/о  ОСТАНКИНО</v>
          </cell>
          <cell r="D124">
            <v>8.0920000000000005</v>
          </cell>
        </row>
        <row r="125">
          <cell r="A125" t="str">
            <v>5337 ОСОБАЯ СО ШПИКОМ вар п/о  ОСТАНКИНО</v>
          </cell>
          <cell r="D125">
            <v>8.0109999999999992</v>
          </cell>
        </row>
        <row r="126">
          <cell r="A126" t="str">
            <v>5341 СЕРВЕЛАТ ОХОТНИЧИЙ в/к в/у  ОСТАНКИНО</v>
          </cell>
          <cell r="D126">
            <v>97.122</v>
          </cell>
        </row>
        <row r="127">
          <cell r="A127" t="str">
            <v>5483 ЭКСТРА Папа может с/к в/у 1/250 8шт.   ОСТАНКИНО</v>
          </cell>
          <cell r="D127">
            <v>157</v>
          </cell>
        </row>
        <row r="128">
          <cell r="A128" t="str">
            <v>5544 Сервелат Финский в/к в/у_45с НОВАЯ ОСТАНКИНО</v>
          </cell>
          <cell r="D128">
            <v>271.89600000000002</v>
          </cell>
        </row>
        <row r="129">
          <cell r="A129" t="str">
            <v>5682 САЛЯМИ МЕЛКОЗЕРНЕНАЯ с/к в/у 1/120_60с   ОСТАНКИНО</v>
          </cell>
          <cell r="D129">
            <v>443</v>
          </cell>
        </row>
        <row r="130">
          <cell r="A130" t="str">
            <v>5706 АРОМАТНАЯ Папа может с/к в/у 1/250 8шт.  ОСТАНКИНО</v>
          </cell>
          <cell r="D130">
            <v>194</v>
          </cell>
        </row>
        <row r="131">
          <cell r="A131" t="str">
            <v>5708 ПОСОЛЬСКАЯ Папа может с/к в/у ОСТАНКИНО</v>
          </cell>
          <cell r="D131">
            <v>22.216000000000001</v>
          </cell>
        </row>
        <row r="132">
          <cell r="A132" t="str">
            <v>5818 МЯСНЫЕ Папа может сос п/о мгс 1*3_45с   ОСТАНКИНО</v>
          </cell>
          <cell r="D132">
            <v>86.578000000000003</v>
          </cell>
        </row>
        <row r="133">
          <cell r="A133" t="str">
            <v>5819 МЯСНЫЕ Папа может сос п/о в/у 0,4кг_45с  ОСТАНКИНО</v>
          </cell>
          <cell r="D133">
            <v>-1</v>
          </cell>
        </row>
        <row r="134">
          <cell r="A134" t="str">
            <v>5820 СЛИВОЧНЫЕ Папа может сос п/о мгс 2*2_45с   ОСТАНКИНО</v>
          </cell>
          <cell r="D134">
            <v>24.425999999999998</v>
          </cell>
        </row>
        <row r="135">
          <cell r="A135" t="str">
            <v>5851 ЭКСТРА Папа может вар п/о   ОСТАНКИНО</v>
          </cell>
          <cell r="D135">
            <v>157.018</v>
          </cell>
        </row>
        <row r="136">
          <cell r="A136" t="str">
            <v>5931 ОХОТНИЧЬЯ Папа может с/к в/у 1/220 8шт.   ОСТАНКИНО</v>
          </cell>
          <cell r="D136">
            <v>208</v>
          </cell>
        </row>
        <row r="137">
          <cell r="A137" t="str">
            <v>5981 МОЛОЧНЫЕ ТРАДИЦ. сос п/о мгс 1*6_45с   ОСТАНКИНО</v>
          </cell>
          <cell r="D137">
            <v>5.431</v>
          </cell>
        </row>
        <row r="138">
          <cell r="A138" t="str">
            <v>5988 МОЛОЧНЫЕ ТРАДИЦ. сос п/о мгс 0,4кг 45с  ОСТАНКИНО</v>
          </cell>
          <cell r="D138">
            <v>19</v>
          </cell>
        </row>
        <row r="139">
          <cell r="A139" t="str">
            <v>5992 ВРЕМЯ ОКРОШКИ Папа может вар п/о 0.4кг   ОСТАНКИНО</v>
          </cell>
          <cell r="D139">
            <v>19</v>
          </cell>
        </row>
        <row r="140">
          <cell r="A140" t="str">
            <v>5997 ОСОБАЯ Коровино вар п/о  ОСТАНКИНО</v>
          </cell>
          <cell r="D140">
            <v>8.0359999999999996</v>
          </cell>
        </row>
        <row r="141">
          <cell r="A141" t="str">
            <v>6041 МОЛОЧНЫЕ К ЗАВТРАКУ сос п/о мгс 1*3  ОСТАНКИНО</v>
          </cell>
          <cell r="D141">
            <v>93.262</v>
          </cell>
        </row>
        <row r="142">
          <cell r="A142" t="str">
            <v>6042 МОЛОЧНЫЕ К ЗАВТРАКУ сос п/о в/у 0.4кг   ОСТАНКИНО</v>
          </cell>
          <cell r="D142">
            <v>437</v>
          </cell>
        </row>
        <row r="143">
          <cell r="A143" t="str">
            <v>6123 МОЛОЧНЫЕ КЛАССИЧЕСКИЕ ПМ сос п/о мгс 2*4   ОСТАНКИНО</v>
          </cell>
          <cell r="D143">
            <v>158.43</v>
          </cell>
        </row>
        <row r="144">
          <cell r="A144" t="str">
            <v>6241 ХОТ-ДОГ Папа может сос п/о мгс 0.38кг  ОСТАНКИНО</v>
          </cell>
          <cell r="D144">
            <v>3</v>
          </cell>
        </row>
        <row r="145">
          <cell r="A145" t="str">
            <v>6247 ДОМАШНЯЯ Папа может вар п/о 0,4кг 8шт.  ОСТАНКИНО</v>
          </cell>
          <cell r="D145">
            <v>8</v>
          </cell>
        </row>
        <row r="146">
          <cell r="A146" t="str">
            <v>6268 ГОВЯЖЬЯ Папа может вар п/о 0,4кг 8 шт.  ОСТАНКИНО</v>
          </cell>
          <cell r="D146">
            <v>45</v>
          </cell>
        </row>
        <row r="147">
          <cell r="A147" t="str">
            <v>6279 КОРЕЙКА ПО-ОСТ.к/в в/с с/н в/у 1/150_45с  ОСТАНКИНО</v>
          </cell>
          <cell r="D147">
            <v>15</v>
          </cell>
        </row>
        <row r="148">
          <cell r="A148" t="str">
            <v>6281 СВИНИНА ДЕЛИКАТ. к/в мл/к в/у 0.3кг 45с  ОСТАНКИНО</v>
          </cell>
          <cell r="D148">
            <v>139</v>
          </cell>
        </row>
        <row r="149">
          <cell r="A149" t="str">
            <v>6297 ФИЛЕЙНЫЕ сос ц/о в/у 1/270 12шт_45с  ОСТАНКИНО</v>
          </cell>
          <cell r="D149">
            <v>561</v>
          </cell>
        </row>
        <row r="150">
          <cell r="A150" t="str">
            <v>6325 ДОКТОРСКАЯ ПРЕМИУМ вар п/о 0.4кг 8шт.  ОСТАНКИНО</v>
          </cell>
          <cell r="D150">
            <v>154</v>
          </cell>
        </row>
        <row r="151">
          <cell r="A151" t="str">
            <v>6333 МЯСНАЯ Папа может вар п/о 0.4кг 8шт.  ОСТАНКИНО</v>
          </cell>
          <cell r="D151">
            <v>1111</v>
          </cell>
        </row>
        <row r="152">
          <cell r="A152" t="str">
            <v>6353 ЭКСТРА Папа может вар п/о 0.4кг 8шт.  ОСТАНКИНО</v>
          </cell>
          <cell r="D152">
            <v>461</v>
          </cell>
        </row>
        <row r="153">
          <cell r="A153" t="str">
            <v>6384 СЕРВЕЛАТ ШВАРЦЕР ПМ в/к в/у 0.28кг 8шт.  ОСТАНКИНО</v>
          </cell>
          <cell r="D153">
            <v>-2</v>
          </cell>
        </row>
        <row r="154">
          <cell r="A154" t="str">
            <v>6392 ФИЛЕЙНАЯ Папа может вар п/о 0.4кг. ОСТАНКИНО</v>
          </cell>
          <cell r="D154">
            <v>671</v>
          </cell>
        </row>
        <row r="155">
          <cell r="A155" t="str">
            <v>6415 БАЛЫКОВАЯ Коровино п/к в/у 0.84кг 6шт.  ОСТАНКИНО</v>
          </cell>
          <cell r="D155">
            <v>76</v>
          </cell>
        </row>
        <row r="156">
          <cell r="A156" t="str">
            <v>6427 КЛАССИЧЕСКАЯ ПМ вар п/о 0.35кг 8шт. ОСТАНКИНО</v>
          </cell>
          <cell r="D156">
            <v>248</v>
          </cell>
        </row>
        <row r="157">
          <cell r="A157" t="str">
            <v>6428 СОЧНЫЙ ГРИЛЬ ПМ сос п/о мгс 0.45кг 8шт.  ОСТАНКИНО</v>
          </cell>
          <cell r="D157">
            <v>32</v>
          </cell>
        </row>
        <row r="158">
          <cell r="A158" t="str">
            <v>6438 БОГАТЫРСКИЕ Папа Может сос п/о в/у 0,3кг  ОСТАНКИНО</v>
          </cell>
          <cell r="D158">
            <v>134</v>
          </cell>
        </row>
        <row r="159">
          <cell r="A159" t="str">
            <v>6439 ХОТ-ДОГ Папа может сос п/о мгс 0.38кг  ОСТАНКИНО</v>
          </cell>
          <cell r="D159">
            <v>41</v>
          </cell>
        </row>
        <row r="160">
          <cell r="A160" t="str">
            <v>6448 СВИНИНА МАДЕРА с/к с/н в/у 1/100 10шт.   ОСТАНКИНО</v>
          </cell>
          <cell r="D160">
            <v>43</v>
          </cell>
        </row>
        <row r="161">
          <cell r="A161" t="str">
            <v>6450 БЕКОН с/к с/н в/у 1/100 10шт.  ОСТАНКИНО</v>
          </cell>
          <cell r="D161">
            <v>93</v>
          </cell>
        </row>
        <row r="162">
          <cell r="A162" t="str">
            <v>6453 ЭКСТРА Папа может с/к с/н в/у 1/100 14шт.   ОСТАНКИНО</v>
          </cell>
          <cell r="D162">
            <v>188</v>
          </cell>
        </row>
        <row r="163">
          <cell r="A163" t="str">
            <v>6454 АРОМАТНАЯ с/к с/н в/у 1/100 14шт.  ОСТАНКИНО</v>
          </cell>
          <cell r="D163">
            <v>272</v>
          </cell>
        </row>
        <row r="164">
          <cell r="A164" t="str">
            <v>6458 СЕРВЕЛАТ ФИНСКИЙ ПМ в/к с/н в/у1/100*10  ОСТАНКИНО</v>
          </cell>
          <cell r="D164">
            <v>-1</v>
          </cell>
        </row>
        <row r="165">
          <cell r="A165" t="str">
            <v>6461 СОЧНЫЙ ГРИЛЬ ПМ сос п/о мгс 1*6  ОСТАНКИНО</v>
          </cell>
          <cell r="D165">
            <v>19.206</v>
          </cell>
        </row>
        <row r="166">
          <cell r="A166" t="str">
            <v>6475 С СЫРОМ Папа может сос ц/о мгс 0.4кг6шт  ОСТАНКИНО</v>
          </cell>
          <cell r="D166">
            <v>60</v>
          </cell>
        </row>
        <row r="167">
          <cell r="A167" t="str">
            <v>6509 СЕРВЕЛАТ ФИНСКИЙ ПМ в/к в/у 0,35кг 8шт.  ОСТАНКИНО</v>
          </cell>
          <cell r="D167">
            <v>2</v>
          </cell>
        </row>
        <row r="168">
          <cell r="A168" t="str">
            <v>6517 БОГАТЫРСКИЕ Папа Может сос п/о 1*6  ОСТАНКИНО</v>
          </cell>
          <cell r="D168">
            <v>10.925000000000001</v>
          </cell>
        </row>
        <row r="169">
          <cell r="A169" t="str">
            <v>6527 ШПИКАЧКИ СОЧНЫЕ ПМ сар б/о мгс 1*3 45с ОСТАНКИНО</v>
          </cell>
          <cell r="D169">
            <v>99.316000000000003</v>
          </cell>
        </row>
        <row r="170">
          <cell r="A170" t="str">
            <v>6534 СЕРВЕЛАТ ФИНСКИЙ СН в/к п/о 0.35кг 8шт  ОСТАНКИНО</v>
          </cell>
          <cell r="D170">
            <v>23</v>
          </cell>
        </row>
        <row r="171">
          <cell r="A171" t="str">
            <v>6535 СЕРВЕЛАТ ОРЕХОВЫЙ СН в/к п/о 0,35кг 8шт.  ОСТАНКИНО</v>
          </cell>
          <cell r="D171">
            <v>10</v>
          </cell>
        </row>
        <row r="172">
          <cell r="A172" t="str">
            <v>6562 СЕРВЕЛАТ КАРЕЛЬСКИЙ СН в/к в/у 0,28кг  ОСТАНКИНО</v>
          </cell>
          <cell r="D172">
            <v>110</v>
          </cell>
        </row>
        <row r="173">
          <cell r="A173" t="str">
            <v>6563 СЛИВОЧНЫЕ СН сос п/о мгс 1*6  ОСТАНКИНО</v>
          </cell>
          <cell r="D173">
            <v>20.213999999999999</v>
          </cell>
        </row>
        <row r="174">
          <cell r="A174" t="str">
            <v>6564 СЕРВЕЛАТ ОРЕХОВЫЙ ПМ в/к в/у 0.31кг 8шт.  ОСТАНКИНО</v>
          </cell>
          <cell r="D174">
            <v>29</v>
          </cell>
        </row>
        <row r="175">
          <cell r="A175" t="str">
            <v>6565 СЕРВЕЛАТ С АРОМ.ТРАВАМИ в/к в/у 0,31кг  ОСТАНКИНО</v>
          </cell>
          <cell r="D175">
            <v>20</v>
          </cell>
        </row>
        <row r="176">
          <cell r="A176" t="str">
            <v>6566 СЕРВЕЛАТ С БЕЛ.ГРИБАМИ в/к в/у 0,31кг  ОСТАНКИНО</v>
          </cell>
          <cell r="D176">
            <v>14</v>
          </cell>
        </row>
        <row r="177">
          <cell r="A177" t="str">
            <v>6589 МОЛОЧНЫЕ ГОСТ СН сос п/о мгс 0.41кг 10шт  ОСТАНКИНО</v>
          </cell>
          <cell r="D177">
            <v>22</v>
          </cell>
        </row>
        <row r="178">
          <cell r="A178" t="str">
            <v>6590 СЛИВОЧНЫЕ СН сос п/о мгс 0.41кг 10шт.  ОСТАНКИНО</v>
          </cell>
          <cell r="D178">
            <v>63</v>
          </cell>
        </row>
        <row r="179">
          <cell r="A179" t="str">
            <v>6592 ДОКТОРСКАЯ СН вар п/о  ОСТАНКИНО</v>
          </cell>
          <cell r="D179">
            <v>36.807000000000002</v>
          </cell>
        </row>
        <row r="180">
          <cell r="A180" t="str">
            <v>6593 ДОКТОРСКАЯ СН вар п/о 0.45кг 8шт.  ОСТАНКИНО</v>
          </cell>
          <cell r="D180">
            <v>28</v>
          </cell>
        </row>
        <row r="181">
          <cell r="A181" t="str">
            <v>6594 МОЛОЧНАЯ СН вар п/о  ОСТАНКИНО</v>
          </cell>
          <cell r="D181">
            <v>21.84</v>
          </cell>
        </row>
        <row r="182">
          <cell r="A182" t="str">
            <v>6595 МОЛОЧНАЯ СН вар п/о 0.45кг 8шт.  ОСТАНКИНО</v>
          </cell>
          <cell r="D182">
            <v>33</v>
          </cell>
        </row>
        <row r="183">
          <cell r="A183" t="str">
            <v>6597 РУССКАЯ СН вар п/о 0.45кг 8шт.  ОСТАНКИНО</v>
          </cell>
          <cell r="D183">
            <v>5</v>
          </cell>
        </row>
        <row r="184">
          <cell r="A184" t="str">
            <v>6601 ГОВЯЖЬИ СН сос п/о мгс 1*6  ОСТАНКИНО</v>
          </cell>
          <cell r="D184">
            <v>64.575999999999993</v>
          </cell>
        </row>
        <row r="185">
          <cell r="A185" t="str">
            <v>6606 СЫТНЫЕ Папа может сар б/о мгс 1*3 45с  ОСТАНКИНО</v>
          </cell>
          <cell r="D185">
            <v>34.448</v>
          </cell>
        </row>
        <row r="186">
          <cell r="A186" t="str">
            <v>6636 БАЛЫКОВАЯ СН в/к п/о 0,35кг 8шт  ОСТАНКИНО</v>
          </cell>
          <cell r="D186">
            <v>3</v>
          </cell>
        </row>
        <row r="187">
          <cell r="A187" t="str">
            <v>6641 СЛИВОЧНЫЕ ПМ сос п/о мгс 0,41кг 10шт.  ОСТАНКИНО</v>
          </cell>
          <cell r="D187">
            <v>197</v>
          </cell>
        </row>
        <row r="188">
          <cell r="A188" t="str">
            <v>6642 СОЧНЫЙ ГРИЛЬ ПМ сос п/о мгс 0,41кг 8шт.  ОСТАНКИНО</v>
          </cell>
          <cell r="D188">
            <v>509</v>
          </cell>
        </row>
        <row r="189">
          <cell r="A189" t="str">
            <v>6643 МОЛОЧНЫЕ ПМ сос п/о мгс 0.41кг 10шт.  ОСТАНКИНО</v>
          </cell>
          <cell r="D189">
            <v>8</v>
          </cell>
        </row>
        <row r="190">
          <cell r="A190" t="str">
            <v>6644 СОЧНЫЕ ПМ сос п/о мгс 0,41кг 10шт.  ОСТАНКИНО</v>
          </cell>
          <cell r="D190">
            <v>1274</v>
          </cell>
        </row>
        <row r="191">
          <cell r="A191" t="str">
            <v>6646 СОСИСКА.РУ сос ц/о в/у 1/300 8шт.  ОСТАНКИНО</v>
          </cell>
          <cell r="D191">
            <v>-2</v>
          </cell>
        </row>
        <row r="192">
          <cell r="A192" t="str">
            <v>6648 СОЧНЫЕ Папа может сар п/о мгс 1*3  ОСТАНКИНО</v>
          </cell>
          <cell r="D192">
            <v>11.616</v>
          </cell>
        </row>
        <row r="193">
          <cell r="A193" t="str">
            <v>6650 СОЧНЫЕ С СЫРОМ ПМ сар п/о мгс 1*3  ОСТАНКИНО</v>
          </cell>
          <cell r="D193">
            <v>3.11</v>
          </cell>
        </row>
        <row r="194">
          <cell r="A194" t="str">
            <v>6658 АРОМАТНАЯ С ЧЕСНОЧКОМ СН в/к мтс 0.330кг  ОСТАНКИНО</v>
          </cell>
          <cell r="D194">
            <v>10</v>
          </cell>
        </row>
        <row r="195">
          <cell r="A195" t="str">
            <v>6666 БОЯНСКАЯ Папа может п/к в/у 0,28кг 8 шт. ОСТАНКИНО</v>
          </cell>
          <cell r="D195">
            <v>228</v>
          </cell>
        </row>
        <row r="196">
          <cell r="A196" t="str">
            <v>6669 ВЕНСКАЯ САЛЯМИ п/к в/у 0.28кг 8шт  ОСТАНКИНО</v>
          </cell>
          <cell r="D196">
            <v>158</v>
          </cell>
        </row>
        <row r="197">
          <cell r="A197" t="str">
            <v>6672 ВЕНСКАЯ САЛЯМИ п/к в/у 0.42кг 8шт.  ОСТАНКИНО</v>
          </cell>
          <cell r="D197">
            <v>21</v>
          </cell>
        </row>
        <row r="198">
          <cell r="A198" t="str">
            <v>6683 СЕРВЕЛАТ ЗЕРНИСТЫЙ ПМ в/к в/у 0,35кг  ОСТАНКИНО</v>
          </cell>
          <cell r="D198">
            <v>482</v>
          </cell>
        </row>
        <row r="199">
          <cell r="A199" t="str">
            <v>6684 СЕРВЕЛАТ КАРЕЛЬСКИЙ ПМ в/к в/у 0.28кг  ОСТАНКИНО</v>
          </cell>
          <cell r="D199">
            <v>639</v>
          </cell>
        </row>
        <row r="200">
          <cell r="A200" t="str">
            <v>6689 СЕРВЕЛАТ ОХОТНИЧИЙ ПМ в/к в/у 0,35кг 8шт  ОСТАНКИНО</v>
          </cell>
          <cell r="D200">
            <v>848</v>
          </cell>
        </row>
        <row r="201">
          <cell r="A201" t="str">
            <v>6692 СЕРВЕЛАТ ПРИМА в/к в/у 0.28кг 8шт.  ОСТАНКИНО</v>
          </cell>
          <cell r="D201">
            <v>165</v>
          </cell>
        </row>
        <row r="202">
          <cell r="A202" t="str">
            <v>6697 СЕРВЕЛАТ ФИНСКИЙ ПМ в/к в/у 0,35кг 8шт.  ОСТАНКИНО</v>
          </cell>
          <cell r="D202">
            <v>1190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78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86</v>
          </cell>
        </row>
        <row r="205">
          <cell r="A205" t="str">
            <v>БОНУС_283  Сосиски Сочинки, ВЕС, ТМ Стародворье ПОКОМ</v>
          </cell>
          <cell r="D205">
            <v>114.352</v>
          </cell>
        </row>
        <row r="206">
          <cell r="A206" t="str">
            <v>БОНУС_6087 СОЧНЫЕ ПМ сос п/о мгс 0,41кг 10шт.  ОСТАНКИНО</v>
          </cell>
          <cell r="D206">
            <v>170</v>
          </cell>
        </row>
        <row r="207">
          <cell r="A207" t="str">
            <v>БОНУС_6088 СОЧНЫЕ сос п/о мгс 1*6 ОСТАНКИНО</v>
          </cell>
          <cell r="D207">
            <v>51.692999999999998</v>
          </cell>
        </row>
        <row r="208">
          <cell r="A208" t="str">
            <v>БОНУС_Колбаса Докторская Особая ТМ Особый рецепт,  0,5кг, ПОКОМ</v>
          </cell>
          <cell r="D208">
            <v>85</v>
          </cell>
        </row>
        <row r="209">
          <cell r="A209" t="str">
            <v>БОНУС_Колбаса Мясорубская с рубленой грудинкой 0,35кг срез ТМ Стародворье  ПОКОМ</v>
          </cell>
          <cell r="D209">
            <v>113</v>
          </cell>
        </row>
        <row r="210">
          <cell r="A210" t="str">
            <v>БОНУС_Колбаса Мясорубская с рубленой грудинкой ВЕС ТМ Стародворье  ПОКОМ</v>
          </cell>
          <cell r="D210">
            <v>84.453999999999994</v>
          </cell>
        </row>
        <row r="211">
          <cell r="A211" t="str">
            <v>БОНУС_Мини-сосиски в тесте "Фрайпики" 1,8кг ВЕС,  ПОКОМ</v>
          </cell>
          <cell r="D211">
            <v>62.5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87</v>
          </cell>
        </row>
        <row r="213">
          <cell r="A213" t="str">
            <v>БОНУС_Сосиски Баварские,  0.42кг,ПОКОМ</v>
          </cell>
          <cell r="D213">
            <v>465</v>
          </cell>
        </row>
        <row r="214">
          <cell r="A214" t="str">
            <v>Бутербродная вареная 0,47 кг шт.  СПК</v>
          </cell>
          <cell r="D214">
            <v>4</v>
          </cell>
        </row>
        <row r="215">
          <cell r="A215" t="str">
            <v>Вареники замороженные "Благолепные" с картофелем и грибами. ВЕС  ПОКОМ</v>
          </cell>
          <cell r="D215">
            <v>15</v>
          </cell>
        </row>
        <row r="216">
          <cell r="A216" t="str">
            <v>Вацлавская вареная 400 гр.шт.  СПК</v>
          </cell>
          <cell r="D216">
            <v>1</v>
          </cell>
        </row>
        <row r="217">
          <cell r="A217" t="str">
            <v>Вацлавская вареная ВЕС СПК</v>
          </cell>
          <cell r="D217">
            <v>14.42</v>
          </cell>
        </row>
        <row r="218">
          <cell r="A218" t="str">
            <v>Вацлавская п/к (черева) 390 гр.шт. термоус.пак  СПК</v>
          </cell>
          <cell r="D218">
            <v>3</v>
          </cell>
        </row>
        <row r="219">
          <cell r="A219" t="str">
            <v>Ветчина Вацлавская 400 гр.шт.  СПК</v>
          </cell>
          <cell r="D219">
            <v>15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67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413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208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228</v>
          </cell>
        </row>
        <row r="224">
          <cell r="A224" t="str">
            <v>Готовые чебуреки Сочный мегачебурек.Готовые жареные.ВЕС  ПОКОМ</v>
          </cell>
          <cell r="D224">
            <v>17.920000000000002</v>
          </cell>
        </row>
        <row r="225">
          <cell r="A225" t="str">
            <v>Дельгаро с/в "Эликатессе" 140 гр.шт.  СПК</v>
          </cell>
          <cell r="D225">
            <v>31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50</v>
          </cell>
        </row>
        <row r="227">
          <cell r="A227" t="str">
            <v>Докторская вареная в/с 0,47 кг шт.  СПК</v>
          </cell>
          <cell r="D227">
            <v>8</v>
          </cell>
        </row>
        <row r="228">
          <cell r="A228" t="str">
            <v>Докторская вареная термоус.пак. "Высокий вкус"  СПК</v>
          </cell>
          <cell r="D228">
            <v>70.728999999999999</v>
          </cell>
        </row>
        <row r="229">
          <cell r="A229" t="str">
            <v>Домашняя п/к "Сибирский стандарт" (черева) (в ср.защ.атм.)  СПК</v>
          </cell>
          <cell r="D229">
            <v>63.05</v>
          </cell>
        </row>
        <row r="230">
          <cell r="A230" t="str">
            <v>Жар-боллы с курочкой и сыром, ВЕС  ПОКОМ</v>
          </cell>
          <cell r="D230">
            <v>33</v>
          </cell>
        </row>
        <row r="231">
          <cell r="A231" t="str">
            <v>Жар-ладушки с клубникой и вишней. Жареные с начинкой.ВЕС  ПОКОМ</v>
          </cell>
          <cell r="D231">
            <v>11.1</v>
          </cell>
        </row>
        <row r="232">
          <cell r="A232" t="str">
            <v>Жар-ладушки с мясом, картофелем и грибами. ВЕС  ПОКОМ</v>
          </cell>
          <cell r="D232">
            <v>14.8</v>
          </cell>
        </row>
        <row r="233">
          <cell r="A233" t="str">
            <v>Жар-ладушки с мясом. ВЕС  ПОКОМ</v>
          </cell>
          <cell r="D233">
            <v>62.9</v>
          </cell>
        </row>
        <row r="234">
          <cell r="A234" t="str">
            <v>Жар-ладушки с яблоком и грушей, ВЕС  ПОКОМ</v>
          </cell>
          <cell r="D234">
            <v>14.8</v>
          </cell>
        </row>
        <row r="235">
          <cell r="A235" t="str">
            <v>Карбонад Юбилейный термоус.пак.  СПК</v>
          </cell>
          <cell r="D235">
            <v>6.7249999999999996</v>
          </cell>
        </row>
        <row r="236">
          <cell r="A236" t="str">
            <v>Классика с/к 235 гр.шт. "Высокий вкус"  СПК</v>
          </cell>
          <cell r="D236">
            <v>25</v>
          </cell>
        </row>
        <row r="237">
          <cell r="A237" t="str">
            <v>Классическая с/к "Сибирский стандарт" 560 гр.шт.  СПК</v>
          </cell>
          <cell r="D237">
            <v>756</v>
          </cell>
        </row>
        <row r="238">
          <cell r="A238" t="str">
            <v>Колбаски БОЛЬШИЕ МЯСЬОНЫ с/к "Сибирский стандарт" 0,3 кг.шт. (в ср.защ.атм.)  СПК</v>
          </cell>
          <cell r="D238">
            <v>500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207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170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115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163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137</v>
          </cell>
        </row>
        <row r="244">
          <cell r="A244" t="str">
            <v>Ла Фаворте с/в "Эликатессе" 140 гр.шт.  СПК</v>
          </cell>
          <cell r="D244">
            <v>15</v>
          </cell>
        </row>
        <row r="245">
          <cell r="A245" t="str">
            <v>Любительская вареная термоус.пак. "Высокий вкус"  СПК</v>
          </cell>
          <cell r="D245">
            <v>76.662000000000006</v>
          </cell>
        </row>
        <row r="246">
          <cell r="A246" t="str">
            <v>Мини-сосиски в тесте "Фрайпики" 1,8кг ВЕС,  ПОКОМ</v>
          </cell>
          <cell r="D246">
            <v>30.6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573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486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440</v>
          </cell>
        </row>
        <row r="250">
          <cell r="A250" t="str">
            <v>Наггетсы хрустящие п/ф ВЕС ПОКОМ</v>
          </cell>
          <cell r="D250">
            <v>78</v>
          </cell>
        </row>
        <row r="251">
          <cell r="A251" t="str">
            <v>Оригинальная с перцем с/к  СПК</v>
          </cell>
          <cell r="D251">
            <v>168.33799999999999</v>
          </cell>
        </row>
        <row r="252">
          <cell r="A252" t="str">
            <v>Оригинальная с перцем с/к "Сибирский стандарт" 560 гр.шт.  СПК</v>
          </cell>
          <cell r="D252">
            <v>684</v>
          </cell>
        </row>
        <row r="253">
          <cell r="A253" t="str">
            <v>Особая вареная  СПК</v>
          </cell>
          <cell r="D253">
            <v>4.7300000000000004</v>
          </cell>
        </row>
        <row r="254">
          <cell r="A254" t="str">
            <v>Пельмени Grandmeni с говядиной и свининой Горячая штучка 0,75 кг Бульмени  ПОКОМ</v>
          </cell>
          <cell r="D254">
            <v>2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90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17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168</v>
          </cell>
        </row>
        <row r="258">
          <cell r="A258" t="str">
            <v>Пельмени Бигбули с мясом, Горячая штучка 0,43кг  ПОКОМ</v>
          </cell>
          <cell r="D258">
            <v>27</v>
          </cell>
        </row>
        <row r="259">
          <cell r="A259" t="str">
            <v>Пельмени Бигбули с мясом, Горячая штучка 0,9кг  ПОКОМ</v>
          </cell>
          <cell r="D259">
            <v>80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258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47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221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180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375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655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225</v>
          </cell>
        </row>
        <row r="267">
          <cell r="A267" t="str">
            <v>Пельмени Левантские ТМ Особый рецепт 0,8 кг  ПОКОМ</v>
          </cell>
          <cell r="D267">
            <v>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486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51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8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135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181</v>
          </cell>
        </row>
        <row r="273">
          <cell r="A273" t="str">
            <v>Пельмени Сочные сфера 0,9 кг ТМ Стародворье ПОКОМ</v>
          </cell>
          <cell r="D273">
            <v>235</v>
          </cell>
        </row>
        <row r="274">
          <cell r="A274" t="str">
            <v>По-Австрийски с/к 260 гр.шт. "Высокий вкус"  СПК</v>
          </cell>
          <cell r="D274">
            <v>41</v>
          </cell>
        </row>
        <row r="275">
          <cell r="A275" t="str">
            <v>Покровская вареная 0,47 кг шт.  СПК</v>
          </cell>
          <cell r="D275">
            <v>5</v>
          </cell>
        </row>
        <row r="276">
          <cell r="A276" t="str">
            <v>Праздничная с/к "Сибирский стандарт" 560 гр.шт.  СПК</v>
          </cell>
          <cell r="D276">
            <v>792</v>
          </cell>
        </row>
        <row r="277">
          <cell r="A277" t="str">
            <v>Салями Трюфель с/в "Эликатессе" 0,16 кг.шт.  СПК</v>
          </cell>
          <cell r="D277">
            <v>25</v>
          </cell>
        </row>
        <row r="278">
          <cell r="A278" t="str">
            <v>Салями Финская с/к 235 гр.шт. "Высокий вкус"  СПК</v>
          </cell>
          <cell r="D278">
            <v>22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63.042000000000002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50.12</v>
          </cell>
        </row>
        <row r="281">
          <cell r="A281" t="str">
            <v>Семейная с чесночком вареная (СПК+СКМ)  СПК</v>
          </cell>
          <cell r="D281">
            <v>100.03</v>
          </cell>
        </row>
        <row r="282">
          <cell r="A282" t="str">
            <v>Семейная с чесночком Экстра вареная  СПК</v>
          </cell>
          <cell r="D282">
            <v>21.783000000000001</v>
          </cell>
        </row>
        <row r="283">
          <cell r="A283" t="str">
            <v>Семейная с чесночком Экстра вареная 0,5 кг.шт.  СПК</v>
          </cell>
          <cell r="D283">
            <v>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9</v>
          </cell>
        </row>
        <row r="285">
          <cell r="A285" t="str">
            <v>Сервелат Финский в/к 0,38 кг.шт. термофор.пак.  СПК</v>
          </cell>
          <cell r="D285">
            <v>20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55</v>
          </cell>
        </row>
        <row r="288">
          <cell r="A288" t="str">
            <v>Сибирская особая с/к 0,235 кг шт.  СПК</v>
          </cell>
          <cell r="D288">
            <v>47</v>
          </cell>
        </row>
        <row r="289">
          <cell r="A289" t="str">
            <v>Славянская п/к 0,38 кг шт.термофор.пак.  СПК</v>
          </cell>
          <cell r="D289">
            <v>4</v>
          </cell>
        </row>
        <row r="290">
          <cell r="A290" t="str">
            <v>Снеки  ЖАР-мени ВЕС. рубленые в тесте замор.  ПОКОМ</v>
          </cell>
          <cell r="D290">
            <v>33</v>
          </cell>
        </row>
        <row r="291">
          <cell r="A291" t="str">
            <v>Сосиски "Баварские" 0,36 кг.шт. вак.упак.  СПК</v>
          </cell>
          <cell r="D291">
            <v>3</v>
          </cell>
        </row>
        <row r="292">
          <cell r="A292" t="str">
            <v>Сосиски "БОЛЬШАЯ сосиска" "Сибирский стандарт" (лоток с ср.защ.атм.)  СПК</v>
          </cell>
          <cell r="D292">
            <v>87.69</v>
          </cell>
        </row>
        <row r="293">
          <cell r="A293" t="str">
            <v>Сосиски "Молочные" 0,36 кг.шт. вак.упак.  СПК</v>
          </cell>
          <cell r="D293">
            <v>8</v>
          </cell>
        </row>
        <row r="294">
          <cell r="A294" t="str">
            <v>Сосиски Мусульманские "Просто выгодно" (в ср.защ.атм.)  СПК</v>
          </cell>
          <cell r="D294">
            <v>18.626999999999999</v>
          </cell>
        </row>
        <row r="295">
          <cell r="A295" t="str">
            <v>Сосиски Оригинальные ТМ Стародворье  0,33 кг.  ПОКОМ</v>
          </cell>
          <cell r="D295">
            <v>8</v>
          </cell>
        </row>
        <row r="296">
          <cell r="A296" t="str">
            <v>Сосиски Сливушки #нежнушки ТМ Вязанка  0,33 кг.  ПОКОМ</v>
          </cell>
          <cell r="D296">
            <v>2</v>
          </cell>
        </row>
        <row r="297">
          <cell r="A297" t="str">
            <v>Сосиски Хот-дог ВЕС (лоток с ср.защ.атм.)   СПК</v>
          </cell>
          <cell r="D297">
            <v>7.8529999999999998</v>
          </cell>
        </row>
        <row r="298">
          <cell r="A298" t="str">
            <v>Торо Неро с/в "Эликатессе" 140 гр.шт.  СПК</v>
          </cell>
          <cell r="D298">
            <v>7</v>
          </cell>
        </row>
        <row r="299">
          <cell r="A299" t="str">
            <v>Уши свиные копченые к пиву 0,15кг нар. д/ф шт.  СПК</v>
          </cell>
          <cell r="D299">
            <v>18</v>
          </cell>
        </row>
        <row r="300">
          <cell r="A300" t="str">
            <v>Фестивальная с/к 0,10 кг.шт. нарезка (лоток с ср.защ.атм.)  СПК</v>
          </cell>
          <cell r="D300">
            <v>61</v>
          </cell>
        </row>
        <row r="301">
          <cell r="A301" t="str">
            <v>Фестивальная с/к 0,235 кг.шт.  СПК</v>
          </cell>
          <cell r="D301">
            <v>200</v>
          </cell>
        </row>
        <row r="302">
          <cell r="A302" t="str">
            <v>Фрай-пицца с ветчиной и грибами 3,0 кг. ВЕС.  ПОКОМ</v>
          </cell>
          <cell r="D302">
            <v>21</v>
          </cell>
        </row>
        <row r="303">
          <cell r="A303" t="str">
            <v>Фуэт с/в "Эликатессе" 160 гр.шт.  СПК</v>
          </cell>
          <cell r="D303">
            <v>25</v>
          </cell>
        </row>
        <row r="304">
          <cell r="A304" t="str">
            <v>Хинкали Классические хинкали ВЕС,  ПОКОМ</v>
          </cell>
          <cell r="D304">
            <v>15</v>
          </cell>
        </row>
        <row r="305">
          <cell r="A305" t="str">
            <v>Хотстеры ТМ Горячая штучка ТС Хотстеры 0,25 кг зам  ПОКОМ</v>
          </cell>
          <cell r="D305">
            <v>357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12</v>
          </cell>
        </row>
        <row r="307">
          <cell r="A307" t="str">
            <v>Хрустящие крылышки ТМ Горячая штучка 0,3 кг зам  ПОКОМ</v>
          </cell>
          <cell r="D307">
            <v>29</v>
          </cell>
        </row>
        <row r="308">
          <cell r="A308" t="str">
            <v>Хрустящие крылышки. В панировке куриные жареные.ВЕС  ПОКОМ</v>
          </cell>
          <cell r="D308">
            <v>5.4</v>
          </cell>
        </row>
        <row r="309">
          <cell r="A309" t="str">
            <v>Чебупай сочное яблоко ТМ Горячая штучка 0,2 кг зам.  ПОКОМ</v>
          </cell>
          <cell r="D309">
            <v>22</v>
          </cell>
        </row>
        <row r="310">
          <cell r="A310" t="str">
            <v>Чебупай спелая вишня ТМ Горячая штучка 0,2 кг зам.  ПОКОМ</v>
          </cell>
          <cell r="D310">
            <v>54</v>
          </cell>
        </row>
        <row r="311">
          <cell r="A311" t="str">
            <v>Чебупели Курочка гриль ТМ Горячая штучка, 0,3 кг зам  ПОКОМ</v>
          </cell>
          <cell r="D311">
            <v>58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413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347</v>
          </cell>
        </row>
        <row r="314">
          <cell r="A314" t="str">
            <v>Чебуреки Мясные вес 2,7  ПОКОМ</v>
          </cell>
          <cell r="D314">
            <v>43.2</v>
          </cell>
        </row>
        <row r="315">
          <cell r="A315" t="str">
            <v>Чебуреки сочные, ВЕС, куриные жарен. зам  ПОКОМ</v>
          </cell>
          <cell r="D315">
            <v>125</v>
          </cell>
        </row>
        <row r="316">
          <cell r="A316" t="str">
            <v>Шпикачки Русские (черева) (в ср.защ.атм.) "Высокий вкус"  СПК</v>
          </cell>
          <cell r="D316">
            <v>53.110999999999997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65</v>
          </cell>
        </row>
        <row r="318">
          <cell r="A318" t="str">
            <v>Юбилейная с/к 0,10 кг.шт. нарезка (лоток с ср.защ.атм.)  СПК</v>
          </cell>
          <cell r="D318">
            <v>15</v>
          </cell>
        </row>
        <row r="319">
          <cell r="A319" t="str">
            <v>Юбилейная с/к 0,235 кг.шт.  СПК</v>
          </cell>
          <cell r="D319">
            <v>142</v>
          </cell>
        </row>
        <row r="320">
          <cell r="A320" t="str">
            <v>Итого</v>
          </cell>
          <cell r="D320">
            <v>55521.275000000001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14.09.2023 - 20.09.2023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3360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900</v>
          </cell>
        </row>
        <row r="9">
          <cell r="A9" t="str">
            <v xml:space="preserve"> 092  Сосиски Баварские с сыром,  0.42кг,ПОКОМ</v>
          </cell>
          <cell r="D9">
            <v>1068</v>
          </cell>
        </row>
        <row r="10">
          <cell r="A10" t="str">
            <v xml:space="preserve"> 096  Сосиски Баварские,  0.42кг,ПОКОМ</v>
          </cell>
          <cell r="D10">
            <v>6780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588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42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456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1044</v>
          </cell>
        </row>
        <row r="17">
          <cell r="A17" t="str">
            <v>Пельмени Бигбули с мясом, Горячая штучка 0,9кг  ПОКОМ</v>
          </cell>
          <cell r="D17">
            <v>640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816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360</v>
          </cell>
        </row>
        <row r="20">
          <cell r="A20" t="str">
            <v>Итого</v>
          </cell>
          <cell r="D20">
            <v>17314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8"/>
  <sheetViews>
    <sheetView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W32" sqref="W32"/>
    </sheetView>
  </sheetViews>
  <sheetFormatPr defaultColWidth="10.5" defaultRowHeight="11.45" customHeight="1" outlineLevelRow="1" x14ac:dyDescent="0.2"/>
  <cols>
    <col min="1" max="1" width="62" style="1" customWidth="1"/>
    <col min="2" max="2" width="4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18" width="0.83203125" style="5" customWidth="1"/>
    <col min="19" max="19" width="6.6640625" style="5" bestFit="1" customWidth="1"/>
    <col min="20" max="21" width="1.1640625" style="5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7" width="0.83203125" style="5" customWidth="1"/>
    <col min="28" max="32" width="6.6640625" style="5" bestFit="1" customWidth="1"/>
    <col min="33" max="33" width="7.33203125" style="5" customWidth="1"/>
    <col min="34" max="35" width="6.6640625" style="5" bestFit="1" customWidth="1"/>
    <col min="36" max="37" width="1.33203125" style="5" customWidth="1"/>
    <col min="38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>
      <c r="W2" s="1">
        <v>6.5</v>
      </c>
    </row>
    <row r="3" spans="1:37" ht="12.95" customHeight="1" x14ac:dyDescent="0.2">
      <c r="A3" s="4"/>
      <c r="B3" s="4"/>
      <c r="C3" s="4" t="s">
        <v>1</v>
      </c>
      <c r="D3" s="4"/>
      <c r="E3" s="4"/>
      <c r="F3" s="4"/>
      <c r="G3" s="9" t="s">
        <v>123</v>
      </c>
      <c r="H3" s="9" t="s">
        <v>124</v>
      </c>
      <c r="I3" s="9" t="s">
        <v>125</v>
      </c>
      <c r="J3" s="9" t="s">
        <v>126</v>
      </c>
      <c r="K3" s="9" t="s">
        <v>127</v>
      </c>
      <c r="L3" s="9" t="s">
        <v>128</v>
      </c>
      <c r="M3" s="9" t="s">
        <v>128</v>
      </c>
      <c r="N3" s="9" t="s">
        <v>128</v>
      </c>
      <c r="O3" s="9" t="s">
        <v>128</v>
      </c>
      <c r="P3" s="9" t="s">
        <v>128</v>
      </c>
      <c r="Q3" s="9" t="s">
        <v>128</v>
      </c>
      <c r="R3" s="10" t="s">
        <v>128</v>
      </c>
      <c r="S3" s="9" t="s">
        <v>129</v>
      </c>
      <c r="T3" s="10" t="s">
        <v>128</v>
      </c>
      <c r="U3" s="10" t="s">
        <v>128</v>
      </c>
      <c r="V3" s="9" t="s">
        <v>125</v>
      </c>
      <c r="W3" s="10" t="s">
        <v>128</v>
      </c>
      <c r="X3" s="9" t="s">
        <v>130</v>
      </c>
      <c r="Y3" s="10" t="s">
        <v>131</v>
      </c>
      <c r="Z3" s="9" t="s">
        <v>132</v>
      </c>
      <c r="AA3" s="9" t="s">
        <v>133</v>
      </c>
      <c r="AB3" s="9" t="s">
        <v>134</v>
      </c>
      <c r="AC3" s="9" t="s">
        <v>135</v>
      </c>
      <c r="AD3" s="9" t="s">
        <v>125</v>
      </c>
      <c r="AE3" s="9" t="s">
        <v>125</v>
      </c>
      <c r="AF3" s="9" t="s">
        <v>136</v>
      </c>
      <c r="AG3" s="9" t="s">
        <v>137</v>
      </c>
      <c r="AH3" s="10" t="s">
        <v>139</v>
      </c>
      <c r="AI3" s="10" t="s">
        <v>138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140</v>
      </c>
      <c r="M4" s="13" t="s">
        <v>141</v>
      </c>
      <c r="N4" s="13" t="s">
        <v>142</v>
      </c>
      <c r="O4" s="13" t="s">
        <v>143</v>
      </c>
      <c r="S4" s="13" t="s">
        <v>144</v>
      </c>
      <c r="W4" s="13" t="s">
        <v>144</v>
      </c>
      <c r="AD4" s="13" t="s">
        <v>145</v>
      </c>
      <c r="AE4" s="13" t="s">
        <v>146</v>
      </c>
      <c r="AF4" s="13" t="s">
        <v>147</v>
      </c>
    </row>
    <row r="5" spans="1:37" ht="11.1" customHeight="1" x14ac:dyDescent="0.2">
      <c r="A5" s="6"/>
      <c r="B5" s="6"/>
      <c r="C5" s="3"/>
      <c r="D5" s="3"/>
      <c r="E5" s="11">
        <f>SUM(E6:E126)</f>
        <v>156459.929</v>
      </c>
      <c r="F5" s="11">
        <f>SUM(F6:F126)</f>
        <v>70159.864000000031</v>
      </c>
      <c r="J5" s="11">
        <f>SUM(J6:J126)</f>
        <v>165719.75200000004</v>
      </c>
      <c r="K5" s="11">
        <f t="shared" ref="K5:W5" si="0">SUM(K6:K126)</f>
        <v>-9259.8230000000021</v>
      </c>
      <c r="L5" s="11">
        <f t="shared" si="0"/>
        <v>28470</v>
      </c>
      <c r="M5" s="11">
        <f t="shared" si="0"/>
        <v>21634.799999999996</v>
      </c>
      <c r="N5" s="11">
        <f t="shared" si="0"/>
        <v>14234.800000000003</v>
      </c>
      <c r="O5" s="11">
        <f t="shared" si="0"/>
        <v>27660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11084</v>
      </c>
      <c r="T5" s="11">
        <f t="shared" si="0"/>
        <v>0</v>
      </c>
      <c r="U5" s="11">
        <f t="shared" si="0"/>
        <v>0</v>
      </c>
      <c r="V5" s="11">
        <f t="shared" si="0"/>
        <v>23787.278799999993</v>
      </c>
      <c r="W5" s="11">
        <f t="shared" si="0"/>
        <v>18750</v>
      </c>
      <c r="Z5" s="11">
        <f t="shared" ref="Z5" si="1">SUM(Z6:Z126)</f>
        <v>0</v>
      </c>
      <c r="AA5" s="11">
        <f t="shared" ref="AA5" si="2">SUM(AA6:AA126)</f>
        <v>0</v>
      </c>
      <c r="AB5" s="11">
        <f t="shared" ref="AB5" si="3">SUM(AB6:AB126)</f>
        <v>23585.534999999993</v>
      </c>
      <c r="AC5" s="11">
        <f t="shared" ref="AC5" si="4">SUM(AC6:AC126)</f>
        <v>13938</v>
      </c>
      <c r="AD5" s="11">
        <f t="shared" ref="AD5" si="5">SUM(AD6:AD126)</f>
        <v>24080.996599999995</v>
      </c>
      <c r="AE5" s="11">
        <f t="shared" ref="AE5" si="6">SUM(AE6:AE126)</f>
        <v>24747.568599999999</v>
      </c>
      <c r="AF5" s="11">
        <f t="shared" ref="AF5" si="7">SUM(AF6:AF126)</f>
        <v>27082.130999999994</v>
      </c>
      <c r="AH5" s="11">
        <f t="shared" ref="AH5" si="8">SUM(AH6:AH126)</f>
        <v>29834</v>
      </c>
      <c r="AI5" s="11">
        <f t="shared" ref="AI5" si="9">SUM(AI6:AI126)</f>
        <v>17398.900000000001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103.005</v>
      </c>
      <c r="D6" s="8">
        <v>56.738</v>
      </c>
      <c r="E6" s="8">
        <v>85.028000000000006</v>
      </c>
      <c r="F6" s="8">
        <v>73.369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118.515</v>
      </c>
      <c r="K6" s="12">
        <f>E6-J6</f>
        <v>-33.486999999999995</v>
      </c>
      <c r="L6" s="12">
        <f>VLOOKUP(A:A,[1]TDSheet!$A:$U,21,0)</f>
        <v>0</v>
      </c>
      <c r="M6" s="12">
        <f>VLOOKUP(A:A,[1]TDSheet!$A:$AI,35,0)</f>
        <v>0</v>
      </c>
      <c r="N6" s="12">
        <f>VLOOKUP(A:A,[1]TDSheet!$A:$P,16,0)</f>
        <v>0</v>
      </c>
      <c r="O6" s="12">
        <f>VLOOKUP(A:A,[1]TDSheet!$A:$W,23,0)</f>
        <v>0</v>
      </c>
      <c r="P6" s="12"/>
      <c r="Q6" s="12"/>
      <c r="R6" s="12"/>
      <c r="S6" s="12"/>
      <c r="T6" s="12"/>
      <c r="U6" s="12"/>
      <c r="V6" s="12">
        <f>(E6-AB6-AC6)/5</f>
        <v>12.684000000000001</v>
      </c>
      <c r="W6" s="14"/>
      <c r="X6" s="15">
        <f>(F6+L6+M6-N6+O6+W6)/V6</f>
        <v>5.7843740145064642</v>
      </c>
      <c r="Y6" s="12">
        <f>F6/V6</f>
        <v>5.7843740145064642</v>
      </c>
      <c r="Z6" s="12"/>
      <c r="AA6" s="12"/>
      <c r="AB6" s="12">
        <f>VLOOKUP(A:A,[1]TDSheet!$A:$AB,28,0)</f>
        <v>21.608000000000001</v>
      </c>
      <c r="AC6" s="12">
        <v>0</v>
      </c>
      <c r="AD6" s="12">
        <f>VLOOKUP(A:A,[1]TDSheet!$A:$AE,31,0)</f>
        <v>18.368400000000001</v>
      </c>
      <c r="AE6" s="12">
        <f>VLOOKUP(A:A,[1]TDSheet!$A:$V,22,0)</f>
        <v>15.115799999999998</v>
      </c>
      <c r="AF6" s="12">
        <f>VLOOKUP(A:A,[3]TDSheet!$A:$D,4,0)</f>
        <v>10.805999999999999</v>
      </c>
      <c r="AG6" s="12" t="str">
        <f>VLOOKUP(A:A,[1]TDSheet!$A:$AG,33,0)</f>
        <v>вывод</v>
      </c>
      <c r="AH6" s="12">
        <f>W6+S6</f>
        <v>0</v>
      </c>
      <c r="AI6" s="12">
        <f>AH6*H6</f>
        <v>0</v>
      </c>
      <c r="AJ6" s="12"/>
      <c r="AK6" s="12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48.337000000000003</v>
      </c>
      <c r="D7" s="8">
        <v>124.259</v>
      </c>
      <c r="E7" s="8">
        <v>112.753</v>
      </c>
      <c r="F7" s="8">
        <v>57.131999999999998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141.381</v>
      </c>
      <c r="K7" s="12">
        <f t="shared" ref="K7:K70" si="10">E7-J7</f>
        <v>-28.628</v>
      </c>
      <c r="L7" s="12">
        <f>VLOOKUP(A:A,[1]TDSheet!$A:$U,21,0)</f>
        <v>30</v>
      </c>
      <c r="M7" s="12">
        <f>VLOOKUP(A:A,[1]TDSheet!$A:$AI,35,0)</f>
        <v>24</v>
      </c>
      <c r="N7" s="12">
        <f>VLOOKUP(A:A,[1]TDSheet!$A:$P,16,0)</f>
        <v>24</v>
      </c>
      <c r="O7" s="12">
        <f>VLOOKUP(A:A,[1]TDSheet!$A:$W,23,0)</f>
        <v>20</v>
      </c>
      <c r="P7" s="12"/>
      <c r="Q7" s="12"/>
      <c r="R7" s="12"/>
      <c r="S7" s="12"/>
      <c r="T7" s="12"/>
      <c r="U7" s="12"/>
      <c r="V7" s="12">
        <f t="shared" ref="V7:V70" si="11">(E7-AB7-AC7)/5</f>
        <v>16.0046</v>
      </c>
      <c r="W7" s="14"/>
      <c r="X7" s="15">
        <f t="shared" ref="X7:X70" si="12">(F7+L7+M7-N7+O7+W7)/V7</f>
        <v>6.6938255251615164</v>
      </c>
      <c r="Y7" s="12">
        <f t="shared" ref="Y7:Y70" si="13">F7/V7</f>
        <v>3.569723704434975</v>
      </c>
      <c r="Z7" s="12"/>
      <c r="AA7" s="12"/>
      <c r="AB7" s="12">
        <f>VLOOKUP(A:A,[1]TDSheet!$A:$AB,28,0)</f>
        <v>32.729999999999997</v>
      </c>
      <c r="AC7" s="12">
        <v>0</v>
      </c>
      <c r="AD7" s="12">
        <f>VLOOKUP(A:A,[1]TDSheet!$A:$AE,31,0)</f>
        <v>13.728999999999999</v>
      </c>
      <c r="AE7" s="12">
        <f>VLOOKUP(A:A,[1]TDSheet!$A:$V,22,0)</f>
        <v>15.438800000000004</v>
      </c>
      <c r="AF7" s="12">
        <f>VLOOKUP(A:A,[3]TDSheet!$A:$D,4,0)</f>
        <v>13.214</v>
      </c>
      <c r="AG7" s="12">
        <f>VLOOKUP(A:A,[1]TDSheet!$A:$AG,33,0)</f>
        <v>0</v>
      </c>
      <c r="AH7" s="12">
        <f t="shared" ref="AH7:AH70" si="14">W7+S7</f>
        <v>0</v>
      </c>
      <c r="AI7" s="12">
        <f t="shared" ref="AI7:AI70" si="15">AH7*H7</f>
        <v>0</v>
      </c>
      <c r="AJ7" s="12"/>
      <c r="AK7" s="12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356.00299999999999</v>
      </c>
      <c r="D8" s="8">
        <v>1283.58</v>
      </c>
      <c r="E8" s="8">
        <v>1136.636</v>
      </c>
      <c r="F8" s="8">
        <v>485.09699999999998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1077.415</v>
      </c>
      <c r="K8" s="12">
        <f t="shared" si="10"/>
        <v>59.221000000000004</v>
      </c>
      <c r="L8" s="12">
        <f>VLOOKUP(A:A,[1]TDSheet!$A:$U,21,0)</f>
        <v>330</v>
      </c>
      <c r="M8" s="12">
        <f>VLOOKUP(A:A,[1]TDSheet!$A:$AI,35,0)</f>
        <v>19.2</v>
      </c>
      <c r="N8" s="12">
        <f>VLOOKUP(A:A,[1]TDSheet!$A:$P,16,0)</f>
        <v>19.2</v>
      </c>
      <c r="O8" s="12">
        <f>VLOOKUP(A:A,[1]TDSheet!$A:$W,23,0)</f>
        <v>220</v>
      </c>
      <c r="P8" s="12"/>
      <c r="Q8" s="12"/>
      <c r="R8" s="12"/>
      <c r="S8" s="12"/>
      <c r="T8" s="12"/>
      <c r="U8" s="12"/>
      <c r="V8" s="12">
        <f t="shared" si="11"/>
        <v>218.68719999999999</v>
      </c>
      <c r="W8" s="14">
        <v>400</v>
      </c>
      <c r="X8" s="15">
        <f t="shared" si="12"/>
        <v>6.5623273790144099</v>
      </c>
      <c r="Y8" s="12">
        <f t="shared" si="13"/>
        <v>2.218223105879082</v>
      </c>
      <c r="Z8" s="12"/>
      <c r="AA8" s="12"/>
      <c r="AB8" s="12">
        <f>VLOOKUP(A:A,[1]TDSheet!$A:$AB,28,0)</f>
        <v>43.2</v>
      </c>
      <c r="AC8" s="12">
        <v>0</v>
      </c>
      <c r="AD8" s="12">
        <f>VLOOKUP(A:A,[1]TDSheet!$A:$AE,31,0)</f>
        <v>184.43699999999998</v>
      </c>
      <c r="AE8" s="12">
        <f>VLOOKUP(A:A,[1]TDSheet!$A:$V,22,0)</f>
        <v>204.55940000000001</v>
      </c>
      <c r="AF8" s="12">
        <f>VLOOKUP(A:A,[3]TDSheet!$A:$D,4,0)</f>
        <v>221.89599999999999</v>
      </c>
      <c r="AG8" s="12" t="str">
        <f>VLOOKUP(A:A,[1]TDSheet!$A:$AG,33,0)</f>
        <v>аксент</v>
      </c>
      <c r="AH8" s="12">
        <f t="shared" si="14"/>
        <v>400</v>
      </c>
      <c r="AI8" s="12">
        <f t="shared" si="15"/>
        <v>400</v>
      </c>
      <c r="AJ8" s="12"/>
      <c r="AK8" s="12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11.644</v>
      </c>
      <c r="D9" s="8"/>
      <c r="E9" s="8">
        <v>0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2">
        <v>0</v>
      </c>
      <c r="K9" s="12">
        <f t="shared" si="10"/>
        <v>0</v>
      </c>
      <c r="L9" s="12">
        <f>VLOOKUP(A:A,[1]TDSheet!$A:$U,21,0)</f>
        <v>0</v>
      </c>
      <c r="M9" s="12">
        <f>VLOOKUP(A:A,[1]TDSheet!$A:$AI,35,0)</f>
        <v>0</v>
      </c>
      <c r="N9" s="12">
        <f>VLOOKUP(A:A,[1]TDSheet!$A:$P,16,0)</f>
        <v>0</v>
      </c>
      <c r="O9" s="12">
        <f>VLOOKUP(A:A,[1]TDSheet!$A:$W,23,0)</f>
        <v>0</v>
      </c>
      <c r="P9" s="12"/>
      <c r="Q9" s="12"/>
      <c r="R9" s="12"/>
      <c r="S9" s="12"/>
      <c r="T9" s="12"/>
      <c r="U9" s="12"/>
      <c r="V9" s="12">
        <f t="shared" si="11"/>
        <v>0</v>
      </c>
      <c r="W9" s="14"/>
      <c r="X9" s="15" t="e">
        <f t="shared" si="12"/>
        <v>#DIV/0!</v>
      </c>
      <c r="Y9" s="12" t="e">
        <f t="shared" si="13"/>
        <v>#DIV/0!</v>
      </c>
      <c r="Z9" s="12"/>
      <c r="AA9" s="12"/>
      <c r="AB9" s="12">
        <f>VLOOKUP(A:A,[1]TDSheet!$A:$AB,28,0)</f>
        <v>0</v>
      </c>
      <c r="AC9" s="12">
        <v>0</v>
      </c>
      <c r="AD9" s="12">
        <f>VLOOKUP(A:A,[1]TDSheet!$A:$AE,31,0)</f>
        <v>0.1434</v>
      </c>
      <c r="AE9" s="12">
        <f>VLOOKUP(A:A,[1]TDSheet!$A:$V,22,0)</f>
        <v>0.85299999999999998</v>
      </c>
      <c r="AF9" s="12">
        <v>0</v>
      </c>
      <c r="AG9" s="19" t="str">
        <f>VLOOKUP(A:A,[1]TDSheet!$A:$AG,33,0)</f>
        <v>увел</v>
      </c>
      <c r="AH9" s="12">
        <f t="shared" si="14"/>
        <v>0</v>
      </c>
      <c r="AI9" s="12">
        <f t="shared" si="15"/>
        <v>0</v>
      </c>
      <c r="AJ9" s="12"/>
      <c r="AK9" s="12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11.994</v>
      </c>
      <c r="D10" s="8">
        <v>949.06200000000001</v>
      </c>
      <c r="E10" s="8">
        <v>609.86599999999999</v>
      </c>
      <c r="F10" s="8">
        <v>347.31200000000001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702.03099999999995</v>
      </c>
      <c r="K10" s="12">
        <f t="shared" si="10"/>
        <v>-92.164999999999964</v>
      </c>
      <c r="L10" s="12">
        <f>VLOOKUP(A:A,[1]TDSheet!$A:$U,21,0)</f>
        <v>50</v>
      </c>
      <c r="M10" s="12">
        <f>VLOOKUP(A:A,[1]TDSheet!$A:$AI,35,0)</f>
        <v>138</v>
      </c>
      <c r="N10" s="12">
        <f>VLOOKUP(A:A,[1]TDSheet!$A:$P,16,0)</f>
        <v>138</v>
      </c>
      <c r="O10" s="12">
        <f>VLOOKUP(A:A,[1]TDSheet!$A:$W,23,0)</f>
        <v>100</v>
      </c>
      <c r="P10" s="12"/>
      <c r="Q10" s="12"/>
      <c r="R10" s="12"/>
      <c r="S10" s="12"/>
      <c r="T10" s="12"/>
      <c r="U10" s="12"/>
      <c r="V10" s="12">
        <f t="shared" si="11"/>
        <v>79.708600000000004</v>
      </c>
      <c r="W10" s="14"/>
      <c r="X10" s="15">
        <f t="shared" si="12"/>
        <v>6.2391260165151561</v>
      </c>
      <c r="Y10" s="12">
        <f t="shared" si="13"/>
        <v>4.3572713609321951</v>
      </c>
      <c r="Z10" s="12"/>
      <c r="AA10" s="12"/>
      <c r="AB10" s="12">
        <f>VLOOKUP(A:A,[1]TDSheet!$A:$AB,28,0)</f>
        <v>211.32300000000001</v>
      </c>
      <c r="AC10" s="12">
        <v>0</v>
      </c>
      <c r="AD10" s="12">
        <f>VLOOKUP(A:A,[1]TDSheet!$A:$AE,31,0)</f>
        <v>101.97799999999999</v>
      </c>
      <c r="AE10" s="12">
        <f>VLOOKUP(A:A,[1]TDSheet!$A:$V,22,0)</f>
        <v>95.206400000000002</v>
      </c>
      <c r="AF10" s="12">
        <f>VLOOKUP(A:A,[3]TDSheet!$A:$D,4,0)</f>
        <v>94.867999999999995</v>
      </c>
      <c r="AG10" s="12" t="e">
        <f>VLOOKUP(A:A,[1]TDSheet!$A:$AG,33,0)</f>
        <v>#N/A</v>
      </c>
      <c r="AH10" s="12">
        <f t="shared" si="14"/>
        <v>0</v>
      </c>
      <c r="AI10" s="12">
        <f t="shared" si="15"/>
        <v>0</v>
      </c>
      <c r="AJ10" s="12"/>
      <c r="AK10" s="12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-209.904</v>
      </c>
      <c r="D11" s="8">
        <v>5381.6090000000004</v>
      </c>
      <c r="E11" s="8">
        <v>2601.7739999999999</v>
      </c>
      <c r="F11" s="8">
        <v>1137.5229999999999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2419.2440000000001</v>
      </c>
      <c r="K11" s="12">
        <f t="shared" si="10"/>
        <v>182.52999999999975</v>
      </c>
      <c r="L11" s="12">
        <f>VLOOKUP(A:A,[1]TDSheet!$A:$U,21,0)</f>
        <v>700</v>
      </c>
      <c r="M11" s="12">
        <f>VLOOKUP(A:A,[1]TDSheet!$A:$AI,35,0)</f>
        <v>126</v>
      </c>
      <c r="N11" s="12">
        <f>VLOOKUP(A:A,[1]TDSheet!$A:$P,16,0)</f>
        <v>126</v>
      </c>
      <c r="O11" s="12">
        <f>VLOOKUP(A:A,[1]TDSheet!$A:$W,23,0)</f>
        <v>550</v>
      </c>
      <c r="P11" s="12"/>
      <c r="Q11" s="12"/>
      <c r="R11" s="12"/>
      <c r="S11" s="12"/>
      <c r="T11" s="12"/>
      <c r="U11" s="12"/>
      <c r="V11" s="12">
        <f t="shared" si="11"/>
        <v>452.65559999999994</v>
      </c>
      <c r="W11" s="14">
        <v>500</v>
      </c>
      <c r="X11" s="15">
        <f t="shared" si="12"/>
        <v>6.3790727431627943</v>
      </c>
      <c r="Y11" s="12">
        <f t="shared" si="13"/>
        <v>2.5129988450380378</v>
      </c>
      <c r="Z11" s="12"/>
      <c r="AA11" s="12"/>
      <c r="AB11" s="12">
        <f>VLOOKUP(A:A,[1]TDSheet!$A:$AB,28,0)</f>
        <v>338.49599999999998</v>
      </c>
      <c r="AC11" s="12">
        <v>0</v>
      </c>
      <c r="AD11" s="12">
        <f>VLOOKUP(A:A,[1]TDSheet!$A:$AE,31,0)</f>
        <v>471.108</v>
      </c>
      <c r="AE11" s="12">
        <f>VLOOKUP(A:A,[1]TDSheet!$A:$V,22,0)</f>
        <v>470.09019999999998</v>
      </c>
      <c r="AF11" s="12">
        <f>VLOOKUP(A:A,[3]TDSheet!$A:$D,4,0)</f>
        <v>467.86</v>
      </c>
      <c r="AG11" s="12" t="str">
        <f>VLOOKUP(A:A,[1]TDSheet!$A:$AG,33,0)</f>
        <v>продсент</v>
      </c>
      <c r="AH11" s="12">
        <f t="shared" si="14"/>
        <v>500</v>
      </c>
      <c r="AI11" s="12">
        <f t="shared" si="15"/>
        <v>500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57.573</v>
      </c>
      <c r="D12" s="8">
        <v>480.65</v>
      </c>
      <c r="E12" s="8">
        <v>364.9</v>
      </c>
      <c r="F12" s="8">
        <v>172.08500000000001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371.88600000000002</v>
      </c>
      <c r="K12" s="12">
        <f t="shared" si="10"/>
        <v>-6.9860000000000468</v>
      </c>
      <c r="L12" s="12">
        <f>VLOOKUP(A:A,[1]TDSheet!$A:$U,21,0)</f>
        <v>0</v>
      </c>
      <c r="M12" s="12">
        <f>VLOOKUP(A:A,[1]TDSheet!$A:$AI,35,0)</f>
        <v>48</v>
      </c>
      <c r="N12" s="12">
        <f>VLOOKUP(A:A,[1]TDSheet!$A:$P,16,0)</f>
        <v>48</v>
      </c>
      <c r="O12" s="12">
        <f>VLOOKUP(A:A,[1]TDSheet!$A:$W,23,0)</f>
        <v>50</v>
      </c>
      <c r="P12" s="12"/>
      <c r="Q12" s="12"/>
      <c r="R12" s="12"/>
      <c r="S12" s="12"/>
      <c r="T12" s="12"/>
      <c r="U12" s="12"/>
      <c r="V12" s="12">
        <f t="shared" si="11"/>
        <v>52.735399999999991</v>
      </c>
      <c r="W12" s="14">
        <v>120</v>
      </c>
      <c r="X12" s="15">
        <f t="shared" si="12"/>
        <v>6.4868191006420748</v>
      </c>
      <c r="Y12" s="12">
        <f t="shared" si="13"/>
        <v>3.2631780549687694</v>
      </c>
      <c r="Z12" s="12"/>
      <c r="AA12" s="12"/>
      <c r="AB12" s="12">
        <f>VLOOKUP(A:A,[1]TDSheet!$A:$AB,28,0)</f>
        <v>101.223</v>
      </c>
      <c r="AC12" s="12">
        <v>0</v>
      </c>
      <c r="AD12" s="12">
        <f>VLOOKUP(A:A,[1]TDSheet!$A:$AE,31,0)</f>
        <v>46.654399999999995</v>
      </c>
      <c r="AE12" s="12">
        <f>VLOOKUP(A:A,[1]TDSheet!$A:$V,22,0)</f>
        <v>45.002599999999994</v>
      </c>
      <c r="AF12" s="12">
        <f>VLOOKUP(A:A,[3]TDSheet!$A:$D,4,0)</f>
        <v>71.08</v>
      </c>
      <c r="AG12" s="12" t="e">
        <f>VLOOKUP(A:A,[1]TDSheet!$A:$AG,33,0)</f>
        <v>#N/A</v>
      </c>
      <c r="AH12" s="12">
        <f t="shared" si="14"/>
        <v>120</v>
      </c>
      <c r="AI12" s="12">
        <f t="shared" si="15"/>
        <v>120</v>
      </c>
      <c r="AJ12" s="12"/>
      <c r="AK12" s="12"/>
    </row>
    <row r="13" spans="1:37" s="1" customFormat="1" ht="11.1" customHeight="1" outlineLevel="1" x14ac:dyDescent="0.2">
      <c r="A13" s="7" t="s">
        <v>17</v>
      </c>
      <c r="B13" s="7" t="s">
        <v>16</v>
      </c>
      <c r="C13" s="8">
        <v>244</v>
      </c>
      <c r="D13" s="8">
        <v>775</v>
      </c>
      <c r="E13" s="8">
        <v>778</v>
      </c>
      <c r="F13" s="8">
        <v>195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824</v>
      </c>
      <c r="K13" s="12">
        <f t="shared" si="10"/>
        <v>-46</v>
      </c>
      <c r="L13" s="12">
        <f>VLOOKUP(A:A,[1]TDSheet!$A:$U,21,0)</f>
        <v>200</v>
      </c>
      <c r="M13" s="12">
        <f>VLOOKUP(A:A,[1]TDSheet!$A:$AI,35,0)</f>
        <v>64</v>
      </c>
      <c r="N13" s="12">
        <f>VLOOKUP(A:A,[1]TDSheet!$A:$P,16,0)</f>
        <v>64</v>
      </c>
      <c r="O13" s="12">
        <f>VLOOKUP(A:A,[1]TDSheet!$A:$W,23,0)</f>
        <v>150</v>
      </c>
      <c r="P13" s="12"/>
      <c r="Q13" s="12"/>
      <c r="R13" s="12"/>
      <c r="S13" s="12"/>
      <c r="T13" s="12"/>
      <c r="U13" s="12"/>
      <c r="V13" s="12">
        <f t="shared" si="11"/>
        <v>141.19999999999999</v>
      </c>
      <c r="W13" s="14">
        <v>350</v>
      </c>
      <c r="X13" s="15">
        <f t="shared" si="12"/>
        <v>6.3385269121813037</v>
      </c>
      <c r="Y13" s="12">
        <f t="shared" si="13"/>
        <v>1.3810198300283287</v>
      </c>
      <c r="Z13" s="12"/>
      <c r="AA13" s="12"/>
      <c r="AB13" s="12">
        <f>VLOOKUP(A:A,[1]TDSheet!$A:$AB,28,0)</f>
        <v>72</v>
      </c>
      <c r="AC13" s="12">
        <v>0</v>
      </c>
      <c r="AD13" s="12">
        <f>VLOOKUP(A:A,[1]TDSheet!$A:$AE,31,0)</f>
        <v>150.80000000000001</v>
      </c>
      <c r="AE13" s="12">
        <f>VLOOKUP(A:A,[1]TDSheet!$A:$V,22,0)</f>
        <v>157.19999999999999</v>
      </c>
      <c r="AF13" s="12">
        <f>VLOOKUP(A:A,[3]TDSheet!$A:$D,4,0)</f>
        <v>159</v>
      </c>
      <c r="AG13" s="12" t="str">
        <f>VLOOKUP(A:A,[1]TDSheet!$A:$AG,33,0)</f>
        <v>оконч</v>
      </c>
      <c r="AH13" s="12">
        <f t="shared" si="14"/>
        <v>350</v>
      </c>
      <c r="AI13" s="12">
        <f t="shared" si="15"/>
        <v>157.5</v>
      </c>
      <c r="AJ13" s="12"/>
      <c r="AK13" s="12"/>
    </row>
    <row r="14" spans="1:37" s="1" customFormat="1" ht="11.1" customHeight="1" outlineLevel="1" x14ac:dyDescent="0.2">
      <c r="A14" s="7" t="s">
        <v>18</v>
      </c>
      <c r="B14" s="7" t="s">
        <v>16</v>
      </c>
      <c r="C14" s="8">
        <v>19</v>
      </c>
      <c r="D14" s="8">
        <v>434</v>
      </c>
      <c r="E14" s="8">
        <v>267</v>
      </c>
      <c r="F14" s="8">
        <v>183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2">
        <f>VLOOKUP(A:A,[2]TDSheet!$A:$F,6,0)</f>
        <v>352</v>
      </c>
      <c r="K14" s="12">
        <f t="shared" si="10"/>
        <v>-85</v>
      </c>
      <c r="L14" s="12">
        <f>VLOOKUP(A:A,[1]TDSheet!$A:$U,21,0)</f>
        <v>0</v>
      </c>
      <c r="M14" s="12">
        <f>VLOOKUP(A:A,[1]TDSheet!$A:$AI,35,0)</f>
        <v>72</v>
      </c>
      <c r="N14" s="12">
        <f>VLOOKUP(A:A,[1]TDSheet!$A:$P,16,0)</f>
        <v>72</v>
      </c>
      <c r="O14" s="12">
        <f>VLOOKUP(A:A,[1]TDSheet!$A:$W,23,0)</f>
        <v>30</v>
      </c>
      <c r="P14" s="12"/>
      <c r="Q14" s="12"/>
      <c r="R14" s="12"/>
      <c r="S14" s="12"/>
      <c r="T14" s="12"/>
      <c r="U14" s="12"/>
      <c r="V14" s="12">
        <f t="shared" si="11"/>
        <v>34.200000000000003</v>
      </c>
      <c r="W14" s="14"/>
      <c r="X14" s="15">
        <f t="shared" si="12"/>
        <v>6.2280701754385959</v>
      </c>
      <c r="Y14" s="12">
        <f t="shared" si="13"/>
        <v>5.3508771929824555</v>
      </c>
      <c r="Z14" s="12"/>
      <c r="AA14" s="12"/>
      <c r="AB14" s="12">
        <f>VLOOKUP(A:A,[1]TDSheet!$A:$AB,28,0)</f>
        <v>96</v>
      </c>
      <c r="AC14" s="12">
        <v>0</v>
      </c>
      <c r="AD14" s="12">
        <f>VLOOKUP(A:A,[1]TDSheet!$A:$AE,31,0)</f>
        <v>30.8</v>
      </c>
      <c r="AE14" s="12">
        <f>VLOOKUP(A:A,[1]TDSheet!$A:$V,22,0)</f>
        <v>40.799999999999997</v>
      </c>
      <c r="AF14" s="12">
        <f>VLOOKUP(A:A,[3]TDSheet!$A:$D,4,0)</f>
        <v>55</v>
      </c>
      <c r="AG14" s="12">
        <f>VLOOKUP(A:A,[1]TDSheet!$A:$AG,33,0)</f>
        <v>0</v>
      </c>
      <c r="AH14" s="12">
        <f t="shared" si="14"/>
        <v>0</v>
      </c>
      <c r="AI14" s="12">
        <f t="shared" si="15"/>
        <v>0</v>
      </c>
      <c r="AJ14" s="12"/>
      <c r="AK14" s="12"/>
    </row>
    <row r="15" spans="1:37" s="1" customFormat="1" ht="11.1" customHeight="1" outlineLevel="1" x14ac:dyDescent="0.2">
      <c r="A15" s="7" t="s">
        <v>19</v>
      </c>
      <c r="B15" s="7" t="s">
        <v>16</v>
      </c>
      <c r="C15" s="8">
        <v>195</v>
      </c>
      <c r="D15" s="8">
        <v>5251</v>
      </c>
      <c r="E15" s="8">
        <v>4677</v>
      </c>
      <c r="F15" s="8">
        <v>751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2">
        <f>VLOOKUP(A:A,[2]TDSheet!$A:$F,6,0)</f>
        <v>4895</v>
      </c>
      <c r="K15" s="12">
        <f t="shared" si="10"/>
        <v>-218</v>
      </c>
      <c r="L15" s="12">
        <f>VLOOKUP(A:A,[1]TDSheet!$A:$U,21,0)</f>
        <v>350</v>
      </c>
      <c r="M15" s="12">
        <f>VLOOKUP(A:A,[1]TDSheet!$A:$AI,35,0)</f>
        <v>256</v>
      </c>
      <c r="N15" s="12">
        <f>VLOOKUP(A:A,[1]TDSheet!$A:$P,16,0)</f>
        <v>256</v>
      </c>
      <c r="O15" s="12">
        <f>VLOOKUP(A:A,[1]TDSheet!$A:$W,23,0)</f>
        <v>250</v>
      </c>
      <c r="P15" s="12"/>
      <c r="Q15" s="12"/>
      <c r="R15" s="12"/>
      <c r="S15" s="12"/>
      <c r="T15" s="12"/>
      <c r="U15" s="12"/>
      <c r="V15" s="12">
        <f t="shared" si="11"/>
        <v>213.4</v>
      </c>
      <c r="W15" s="14"/>
      <c r="X15" s="15">
        <f t="shared" si="12"/>
        <v>6.330834114339269</v>
      </c>
      <c r="Y15" s="12">
        <f t="shared" si="13"/>
        <v>3.5192127460168696</v>
      </c>
      <c r="Z15" s="12"/>
      <c r="AA15" s="12"/>
      <c r="AB15" s="12">
        <f>VLOOKUP(A:A,[1]TDSheet!$A:$AB,28,0)</f>
        <v>250</v>
      </c>
      <c r="AC15" s="12">
        <f>VLOOKUP(A:A,[4]TDSheet!$A:$D,4,0)</f>
        <v>3360</v>
      </c>
      <c r="AD15" s="12">
        <f>VLOOKUP(A:A,[1]TDSheet!$A:$AE,31,0)</f>
        <v>200.2</v>
      </c>
      <c r="AE15" s="12">
        <f>VLOOKUP(A:A,[1]TDSheet!$A:$V,22,0)</f>
        <v>236.6</v>
      </c>
      <c r="AF15" s="12">
        <f>VLOOKUP(A:A,[3]TDSheet!$A:$D,4,0)</f>
        <v>218</v>
      </c>
      <c r="AG15" s="12">
        <f>VLOOKUP(A:A,[1]TDSheet!$A:$AG,33,0)</f>
        <v>0</v>
      </c>
      <c r="AH15" s="12">
        <f t="shared" si="14"/>
        <v>0</v>
      </c>
      <c r="AI15" s="12">
        <f t="shared" si="15"/>
        <v>0</v>
      </c>
      <c r="AJ15" s="12"/>
      <c r="AK15" s="12"/>
    </row>
    <row r="16" spans="1:37" s="1" customFormat="1" ht="11.1" customHeight="1" outlineLevel="1" x14ac:dyDescent="0.2">
      <c r="A16" s="7" t="s">
        <v>20</v>
      </c>
      <c r="B16" s="7" t="s">
        <v>16</v>
      </c>
      <c r="C16" s="8">
        <v>827</v>
      </c>
      <c r="D16" s="8">
        <v>4181</v>
      </c>
      <c r="E16" s="8">
        <v>2700</v>
      </c>
      <c r="F16" s="8">
        <v>2261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2703</v>
      </c>
      <c r="K16" s="12">
        <f t="shared" si="10"/>
        <v>-3</v>
      </c>
      <c r="L16" s="12">
        <f>VLOOKUP(A:A,[1]TDSheet!$A:$U,21,0)</f>
        <v>300</v>
      </c>
      <c r="M16" s="12">
        <f>VLOOKUP(A:A,[1]TDSheet!$A:$AI,35,0)</f>
        <v>128</v>
      </c>
      <c r="N16" s="12">
        <f>VLOOKUP(A:A,[1]TDSheet!$A:$P,16,0)</f>
        <v>128</v>
      </c>
      <c r="O16" s="12">
        <f>VLOOKUP(A:A,[1]TDSheet!$A:$W,23,0)</f>
        <v>500</v>
      </c>
      <c r="P16" s="12"/>
      <c r="Q16" s="12"/>
      <c r="R16" s="12"/>
      <c r="S16" s="12">
        <v>684</v>
      </c>
      <c r="T16" s="12"/>
      <c r="U16" s="12"/>
      <c r="V16" s="12">
        <f t="shared" si="11"/>
        <v>505.2</v>
      </c>
      <c r="W16" s="14"/>
      <c r="X16" s="15">
        <f t="shared" si="12"/>
        <v>6.0589865399841649</v>
      </c>
      <c r="Y16" s="12">
        <f t="shared" si="13"/>
        <v>4.4754552652414885</v>
      </c>
      <c r="Z16" s="12"/>
      <c r="AA16" s="12"/>
      <c r="AB16" s="12">
        <f>VLOOKUP(A:A,[1]TDSheet!$A:$AB,28,0)</f>
        <v>174</v>
      </c>
      <c r="AC16" s="12">
        <v>0</v>
      </c>
      <c r="AD16" s="12">
        <f>VLOOKUP(A:A,[1]TDSheet!$A:$AE,31,0)</f>
        <v>685.2</v>
      </c>
      <c r="AE16" s="12">
        <f>VLOOKUP(A:A,[1]TDSheet!$A:$V,22,0)</f>
        <v>537.6</v>
      </c>
      <c r="AF16" s="12">
        <f>VLOOKUP(A:A,[3]TDSheet!$A:$D,4,0)</f>
        <v>597</v>
      </c>
      <c r="AG16" s="12" t="str">
        <f>VLOOKUP(A:A,[1]TDSheet!$A:$AG,33,0)</f>
        <v>оконч</v>
      </c>
      <c r="AH16" s="12">
        <f t="shared" si="14"/>
        <v>684</v>
      </c>
      <c r="AI16" s="12">
        <f t="shared" si="15"/>
        <v>307.8</v>
      </c>
      <c r="AJ16" s="12"/>
      <c r="AK16" s="12"/>
    </row>
    <row r="17" spans="1:37" s="1" customFormat="1" ht="11.1" customHeight="1" outlineLevel="1" x14ac:dyDescent="0.2">
      <c r="A17" s="7" t="s">
        <v>21</v>
      </c>
      <c r="B17" s="7" t="s">
        <v>16</v>
      </c>
      <c r="C17" s="8">
        <v>-202</v>
      </c>
      <c r="D17" s="8">
        <v>13373</v>
      </c>
      <c r="E17" s="8">
        <v>6459</v>
      </c>
      <c r="F17" s="8">
        <v>2678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6564</v>
      </c>
      <c r="K17" s="12">
        <f t="shared" si="10"/>
        <v>-105</v>
      </c>
      <c r="L17" s="12">
        <f>VLOOKUP(A:A,[1]TDSheet!$A:$U,21,0)</f>
        <v>1500</v>
      </c>
      <c r="M17" s="12">
        <f>VLOOKUP(A:A,[1]TDSheet!$A:$AI,35,0)</f>
        <v>128</v>
      </c>
      <c r="N17" s="12">
        <f>VLOOKUP(A:A,[1]TDSheet!$A:$P,16,0)</f>
        <v>128</v>
      </c>
      <c r="O17" s="12">
        <f>VLOOKUP(A:A,[1]TDSheet!$A:$W,23,0)</f>
        <v>1100</v>
      </c>
      <c r="P17" s="12"/>
      <c r="Q17" s="12"/>
      <c r="R17" s="12"/>
      <c r="S17" s="12">
        <v>900</v>
      </c>
      <c r="T17" s="12"/>
      <c r="U17" s="12"/>
      <c r="V17" s="12">
        <f t="shared" si="11"/>
        <v>1077</v>
      </c>
      <c r="W17" s="14">
        <v>1500</v>
      </c>
      <c r="X17" s="15">
        <f t="shared" si="12"/>
        <v>6.2934076137418753</v>
      </c>
      <c r="Y17" s="12">
        <f t="shared" si="13"/>
        <v>2.4865366759517178</v>
      </c>
      <c r="Z17" s="12"/>
      <c r="AA17" s="12"/>
      <c r="AB17" s="12">
        <f>VLOOKUP(A:A,[1]TDSheet!$A:$AB,28,0)</f>
        <v>174</v>
      </c>
      <c r="AC17" s="12">
        <f>VLOOKUP(A:A,[4]TDSheet!$A:$D,4,0)</f>
        <v>900</v>
      </c>
      <c r="AD17" s="12">
        <f>VLOOKUP(A:A,[1]TDSheet!$A:$AE,31,0)</f>
        <v>1044.8</v>
      </c>
      <c r="AE17" s="12">
        <f>VLOOKUP(A:A,[1]TDSheet!$A:$V,22,0)</f>
        <v>1037.5999999999999</v>
      </c>
      <c r="AF17" s="12">
        <f>VLOOKUP(A:A,[3]TDSheet!$A:$D,4,0)</f>
        <v>1183</v>
      </c>
      <c r="AG17" s="12" t="str">
        <f>VLOOKUP(A:A,[1]TDSheet!$A:$AG,33,0)</f>
        <v>аксент</v>
      </c>
      <c r="AH17" s="12">
        <f t="shared" si="14"/>
        <v>2400</v>
      </c>
      <c r="AI17" s="12">
        <f t="shared" si="15"/>
        <v>1080</v>
      </c>
      <c r="AJ17" s="12"/>
      <c r="AK17" s="12"/>
    </row>
    <row r="18" spans="1:37" s="1" customFormat="1" ht="11.1" customHeight="1" outlineLevel="1" x14ac:dyDescent="0.2">
      <c r="A18" s="7" t="s">
        <v>22</v>
      </c>
      <c r="B18" s="7" t="s">
        <v>16</v>
      </c>
      <c r="C18" s="8">
        <v>72</v>
      </c>
      <c r="D18" s="8">
        <v>483</v>
      </c>
      <c r="E18" s="8">
        <v>332</v>
      </c>
      <c r="F18" s="8">
        <v>220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2">
        <f>VLOOKUP(A:A,[2]TDSheet!$A:$F,6,0)</f>
        <v>395</v>
      </c>
      <c r="K18" s="12">
        <f t="shared" si="10"/>
        <v>-63</v>
      </c>
      <c r="L18" s="12">
        <f>VLOOKUP(A:A,[1]TDSheet!$A:$U,21,0)</f>
        <v>50</v>
      </c>
      <c r="M18" s="12">
        <f>VLOOKUP(A:A,[1]TDSheet!$A:$AI,35,0)</f>
        <v>46.4</v>
      </c>
      <c r="N18" s="12">
        <f>VLOOKUP(A:A,[1]TDSheet!$A:$P,16,0)</f>
        <v>46.4</v>
      </c>
      <c r="O18" s="12">
        <f>VLOOKUP(A:A,[1]TDSheet!$A:$W,23,0)</f>
        <v>60</v>
      </c>
      <c r="P18" s="12"/>
      <c r="Q18" s="12"/>
      <c r="R18" s="12"/>
      <c r="S18" s="12"/>
      <c r="T18" s="12"/>
      <c r="U18" s="12"/>
      <c r="V18" s="12">
        <f t="shared" si="11"/>
        <v>55.6</v>
      </c>
      <c r="W18" s="14">
        <v>50</v>
      </c>
      <c r="X18" s="15">
        <f t="shared" si="12"/>
        <v>6.8345323741007196</v>
      </c>
      <c r="Y18" s="12">
        <f t="shared" si="13"/>
        <v>3.9568345323741005</v>
      </c>
      <c r="Z18" s="12"/>
      <c r="AA18" s="12"/>
      <c r="AB18" s="12">
        <f>VLOOKUP(A:A,[1]TDSheet!$A:$AB,28,0)</f>
        <v>54</v>
      </c>
      <c r="AC18" s="12">
        <v>0</v>
      </c>
      <c r="AD18" s="12">
        <f>VLOOKUP(A:A,[1]TDSheet!$A:$AE,31,0)</f>
        <v>50.6</v>
      </c>
      <c r="AE18" s="12">
        <f>VLOOKUP(A:A,[1]TDSheet!$A:$V,22,0)</f>
        <v>55.8</v>
      </c>
      <c r="AF18" s="12">
        <f>VLOOKUP(A:A,[3]TDSheet!$A:$D,4,0)</f>
        <v>63</v>
      </c>
      <c r="AG18" s="12" t="e">
        <f>VLOOKUP(A:A,[1]TDSheet!$A:$AG,33,0)</f>
        <v>#N/A</v>
      </c>
      <c r="AH18" s="12">
        <f t="shared" si="14"/>
        <v>50</v>
      </c>
      <c r="AI18" s="12">
        <f t="shared" si="15"/>
        <v>25</v>
      </c>
      <c r="AJ18" s="12"/>
      <c r="AK18" s="12"/>
    </row>
    <row r="19" spans="1:37" s="1" customFormat="1" ht="11.1" customHeight="1" outlineLevel="1" x14ac:dyDescent="0.2">
      <c r="A19" s="7" t="s">
        <v>23</v>
      </c>
      <c r="B19" s="7" t="s">
        <v>16</v>
      </c>
      <c r="C19" s="8">
        <v>12</v>
      </c>
      <c r="D19" s="8">
        <v>196</v>
      </c>
      <c r="E19" s="8">
        <v>106</v>
      </c>
      <c r="F19" s="8">
        <v>100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2">
        <f>VLOOKUP(A:A,[2]TDSheet!$A:$F,6,0)</f>
        <v>156</v>
      </c>
      <c r="K19" s="12">
        <f t="shared" si="10"/>
        <v>-50</v>
      </c>
      <c r="L19" s="12">
        <f>VLOOKUP(A:A,[1]TDSheet!$A:$U,21,0)</f>
        <v>30</v>
      </c>
      <c r="M19" s="12">
        <f>VLOOKUP(A:A,[1]TDSheet!$A:$AI,35,0)</f>
        <v>8</v>
      </c>
      <c r="N19" s="12">
        <f>VLOOKUP(A:A,[1]TDSheet!$A:$P,16,0)</f>
        <v>8</v>
      </c>
      <c r="O19" s="12">
        <f>VLOOKUP(A:A,[1]TDSheet!$A:$W,23,0)</f>
        <v>0</v>
      </c>
      <c r="P19" s="12"/>
      <c r="Q19" s="12"/>
      <c r="R19" s="12"/>
      <c r="S19" s="12"/>
      <c r="T19" s="12"/>
      <c r="U19" s="12"/>
      <c r="V19" s="12">
        <f t="shared" si="11"/>
        <v>19.2</v>
      </c>
      <c r="W19" s="14"/>
      <c r="X19" s="15">
        <f t="shared" si="12"/>
        <v>6.7708333333333339</v>
      </c>
      <c r="Y19" s="12">
        <f t="shared" si="13"/>
        <v>5.2083333333333339</v>
      </c>
      <c r="Z19" s="12"/>
      <c r="AA19" s="12"/>
      <c r="AB19" s="12">
        <f>VLOOKUP(A:A,[1]TDSheet!$A:$AB,28,0)</f>
        <v>10</v>
      </c>
      <c r="AC19" s="12">
        <v>0</v>
      </c>
      <c r="AD19" s="12">
        <f>VLOOKUP(A:A,[1]TDSheet!$A:$AE,31,0)</f>
        <v>20</v>
      </c>
      <c r="AE19" s="12">
        <f>VLOOKUP(A:A,[1]TDSheet!$A:$V,22,0)</f>
        <v>21.6</v>
      </c>
      <c r="AF19" s="12">
        <f>VLOOKUP(A:A,[3]TDSheet!$A:$D,4,0)</f>
        <v>16</v>
      </c>
      <c r="AG19" s="12">
        <f>VLOOKUP(A:A,[1]TDSheet!$A:$AG,33,0)</f>
        <v>0</v>
      </c>
      <c r="AH19" s="12">
        <f t="shared" si="14"/>
        <v>0</v>
      </c>
      <c r="AI19" s="12">
        <f t="shared" si="15"/>
        <v>0</v>
      </c>
      <c r="AJ19" s="12"/>
      <c r="AK19" s="12"/>
    </row>
    <row r="20" spans="1:37" s="1" customFormat="1" ht="21.95" customHeight="1" outlineLevel="1" x14ac:dyDescent="0.2">
      <c r="A20" s="7" t="s">
        <v>24</v>
      </c>
      <c r="B20" s="7" t="s">
        <v>16</v>
      </c>
      <c r="C20" s="8">
        <v>163</v>
      </c>
      <c r="D20" s="8">
        <v>215</v>
      </c>
      <c r="E20" s="8">
        <v>174</v>
      </c>
      <c r="F20" s="8">
        <v>199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2">
        <f>VLOOKUP(A:A,[2]TDSheet!$A:$F,6,0)</f>
        <v>211</v>
      </c>
      <c r="K20" s="12">
        <f t="shared" si="10"/>
        <v>-37</v>
      </c>
      <c r="L20" s="12">
        <f>VLOOKUP(A:A,[1]TDSheet!$A:$U,21,0)</f>
        <v>0</v>
      </c>
      <c r="M20" s="12">
        <f>VLOOKUP(A:A,[1]TDSheet!$A:$AI,35,0)</f>
        <v>0</v>
      </c>
      <c r="N20" s="12">
        <f>VLOOKUP(A:A,[1]TDSheet!$A:$P,16,0)</f>
        <v>0</v>
      </c>
      <c r="O20" s="12">
        <f>VLOOKUP(A:A,[1]TDSheet!$A:$W,23,0)</f>
        <v>100</v>
      </c>
      <c r="P20" s="12"/>
      <c r="Q20" s="12"/>
      <c r="R20" s="12"/>
      <c r="S20" s="12"/>
      <c r="T20" s="12"/>
      <c r="U20" s="12"/>
      <c r="V20" s="12">
        <f t="shared" si="11"/>
        <v>31.8</v>
      </c>
      <c r="W20" s="14"/>
      <c r="X20" s="15">
        <f t="shared" si="12"/>
        <v>9.4025157232704402</v>
      </c>
      <c r="Y20" s="12">
        <f t="shared" si="13"/>
        <v>6.2578616352201255</v>
      </c>
      <c r="Z20" s="12"/>
      <c r="AA20" s="12"/>
      <c r="AB20" s="12">
        <f>VLOOKUP(A:A,[1]TDSheet!$A:$AB,28,0)</f>
        <v>15</v>
      </c>
      <c r="AC20" s="12">
        <v>0</v>
      </c>
      <c r="AD20" s="12">
        <f>VLOOKUP(A:A,[1]TDSheet!$A:$AE,31,0)</f>
        <v>27.8</v>
      </c>
      <c r="AE20" s="12">
        <f>VLOOKUP(A:A,[1]TDSheet!$A:$V,22,0)</f>
        <v>36.4</v>
      </c>
      <c r="AF20" s="12">
        <f>VLOOKUP(A:A,[3]TDSheet!$A:$D,4,0)</f>
        <v>38</v>
      </c>
      <c r="AG20" s="12" t="e">
        <f>VLOOKUP(A:A,[1]TDSheet!$A:$AG,33,0)</f>
        <v>#N/A</v>
      </c>
      <c r="AH20" s="12">
        <f t="shared" si="14"/>
        <v>0</v>
      </c>
      <c r="AI20" s="12">
        <f t="shared" si="15"/>
        <v>0</v>
      </c>
      <c r="AJ20" s="12"/>
      <c r="AK20" s="12"/>
    </row>
    <row r="21" spans="1:37" s="1" customFormat="1" ht="11.1" customHeight="1" outlineLevel="1" x14ac:dyDescent="0.2">
      <c r="A21" s="7" t="s">
        <v>25</v>
      </c>
      <c r="B21" s="7" t="s">
        <v>16</v>
      </c>
      <c r="C21" s="8">
        <v>164</v>
      </c>
      <c r="D21" s="8">
        <v>346</v>
      </c>
      <c r="E21" s="8">
        <v>226</v>
      </c>
      <c r="F21" s="8">
        <v>276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2">
        <f>VLOOKUP(A:A,[2]TDSheet!$A:$F,6,0)</f>
        <v>217</v>
      </c>
      <c r="K21" s="12">
        <f t="shared" si="10"/>
        <v>9</v>
      </c>
      <c r="L21" s="12">
        <f>VLOOKUP(A:A,[1]TDSheet!$A:$U,21,0)</f>
        <v>0</v>
      </c>
      <c r="M21" s="12">
        <f>VLOOKUP(A:A,[1]TDSheet!$A:$AI,35,0)</f>
        <v>0</v>
      </c>
      <c r="N21" s="12">
        <f>VLOOKUP(A:A,[1]TDSheet!$A:$P,16,0)</f>
        <v>0</v>
      </c>
      <c r="O21" s="12">
        <f>VLOOKUP(A:A,[1]TDSheet!$A:$W,23,0)</f>
        <v>50</v>
      </c>
      <c r="P21" s="12"/>
      <c r="Q21" s="12"/>
      <c r="R21" s="12"/>
      <c r="S21" s="12"/>
      <c r="T21" s="12"/>
      <c r="U21" s="12"/>
      <c r="V21" s="12">
        <f t="shared" si="11"/>
        <v>45.2</v>
      </c>
      <c r="W21" s="14"/>
      <c r="X21" s="15">
        <f t="shared" si="12"/>
        <v>7.2123893805309729</v>
      </c>
      <c r="Y21" s="12">
        <f t="shared" si="13"/>
        <v>6.106194690265486</v>
      </c>
      <c r="Z21" s="12"/>
      <c r="AA21" s="12"/>
      <c r="AB21" s="12">
        <f>VLOOKUP(A:A,[1]TDSheet!$A:$AB,28,0)</f>
        <v>0</v>
      </c>
      <c r="AC21" s="12">
        <v>0</v>
      </c>
      <c r="AD21" s="12">
        <f>VLOOKUP(A:A,[1]TDSheet!$A:$AE,31,0)</f>
        <v>87.6</v>
      </c>
      <c r="AE21" s="12">
        <f>VLOOKUP(A:A,[1]TDSheet!$A:$V,22,0)</f>
        <v>56.2</v>
      </c>
      <c r="AF21" s="12">
        <f>VLOOKUP(A:A,[3]TDSheet!$A:$D,4,0)</f>
        <v>50</v>
      </c>
      <c r="AG21" s="12" t="str">
        <f>VLOOKUP(A:A,[1]TDSheet!$A:$AG,33,0)</f>
        <v>продсент</v>
      </c>
      <c r="AH21" s="12">
        <f t="shared" si="14"/>
        <v>0</v>
      </c>
      <c r="AI21" s="12">
        <f t="shared" si="15"/>
        <v>0</v>
      </c>
      <c r="AJ21" s="12"/>
      <c r="AK21" s="12"/>
    </row>
    <row r="22" spans="1:37" s="1" customFormat="1" ht="11.1" customHeight="1" outlineLevel="1" x14ac:dyDescent="0.2">
      <c r="A22" s="7" t="s">
        <v>26</v>
      </c>
      <c r="B22" s="7" t="s">
        <v>16</v>
      </c>
      <c r="C22" s="8">
        <v>261</v>
      </c>
      <c r="D22" s="8">
        <v>1368</v>
      </c>
      <c r="E22" s="16">
        <v>601</v>
      </c>
      <c r="F22" s="17">
        <v>504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2">
        <f>VLOOKUP(A:A,[2]TDSheet!$A:$F,6,0)</f>
        <v>366</v>
      </c>
      <c r="K22" s="12">
        <f t="shared" si="10"/>
        <v>235</v>
      </c>
      <c r="L22" s="12">
        <f>VLOOKUP(A:A,[1]TDSheet!$A:$U,21,0)</f>
        <v>100</v>
      </c>
      <c r="M22" s="12">
        <f>VLOOKUP(A:A,[1]TDSheet!$A:$AI,35,0)</f>
        <v>48</v>
      </c>
      <c r="N22" s="12">
        <f>VLOOKUP(A:A,[1]TDSheet!$A:$P,16,0)</f>
        <v>48</v>
      </c>
      <c r="O22" s="12">
        <f>VLOOKUP(A:A,[1]TDSheet!$A:$W,23,0)</f>
        <v>100</v>
      </c>
      <c r="P22" s="12"/>
      <c r="Q22" s="12"/>
      <c r="R22" s="12"/>
      <c r="S22" s="12"/>
      <c r="T22" s="12"/>
      <c r="U22" s="12"/>
      <c r="V22" s="12">
        <f t="shared" si="11"/>
        <v>116.2</v>
      </c>
      <c r="W22" s="14">
        <v>100</v>
      </c>
      <c r="X22" s="15">
        <f t="shared" si="12"/>
        <v>6.919104991394148</v>
      </c>
      <c r="Y22" s="12">
        <f t="shared" si="13"/>
        <v>4.3373493975903612</v>
      </c>
      <c r="Z22" s="12"/>
      <c r="AA22" s="12"/>
      <c r="AB22" s="12">
        <f>VLOOKUP(A:A,[1]TDSheet!$A:$AB,28,0)</f>
        <v>20</v>
      </c>
      <c r="AC22" s="12">
        <v>0</v>
      </c>
      <c r="AD22" s="12">
        <f>VLOOKUP(A:A,[1]TDSheet!$A:$AE,31,0)</f>
        <v>114.6</v>
      </c>
      <c r="AE22" s="12">
        <f>VLOOKUP(A:A,[1]TDSheet!$A:$V,22,0)</f>
        <v>120.4</v>
      </c>
      <c r="AF22" s="12">
        <f>VLOOKUP(A:A,[3]TDSheet!$A:$D,4,0)</f>
        <v>57</v>
      </c>
      <c r="AG22" s="12" t="e">
        <f>VLOOKUP(A:A,[1]TDSheet!$A:$AG,33,0)</f>
        <v>#N/A</v>
      </c>
      <c r="AH22" s="12">
        <f t="shared" si="14"/>
        <v>100</v>
      </c>
      <c r="AI22" s="12">
        <f t="shared" si="15"/>
        <v>50</v>
      </c>
      <c r="AJ22" s="12"/>
      <c r="AK22" s="12"/>
    </row>
    <row r="23" spans="1:37" s="1" customFormat="1" ht="11.1" customHeight="1" outlineLevel="1" x14ac:dyDescent="0.2">
      <c r="A23" s="7" t="s">
        <v>27</v>
      </c>
      <c r="B23" s="7" t="s">
        <v>16</v>
      </c>
      <c r="C23" s="8">
        <v>22</v>
      </c>
      <c r="D23" s="8">
        <v>292</v>
      </c>
      <c r="E23" s="8">
        <v>224</v>
      </c>
      <c r="F23" s="8">
        <v>83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2">
        <f>VLOOKUP(A:A,[2]TDSheet!$A:$F,6,0)</f>
        <v>482</v>
      </c>
      <c r="K23" s="12">
        <f t="shared" si="10"/>
        <v>-258</v>
      </c>
      <c r="L23" s="12">
        <f>VLOOKUP(A:A,[1]TDSheet!$A:$U,21,0)</f>
        <v>50</v>
      </c>
      <c r="M23" s="12">
        <f>VLOOKUP(A:A,[1]TDSheet!$A:$AI,35,0)</f>
        <v>34.4</v>
      </c>
      <c r="N23" s="12">
        <f>VLOOKUP(A:A,[1]TDSheet!$A:$P,16,0)</f>
        <v>34.4</v>
      </c>
      <c r="O23" s="12">
        <f>VLOOKUP(A:A,[1]TDSheet!$A:$W,23,0)</f>
        <v>50</v>
      </c>
      <c r="P23" s="12"/>
      <c r="Q23" s="12"/>
      <c r="R23" s="12"/>
      <c r="S23" s="12"/>
      <c r="T23" s="12"/>
      <c r="U23" s="12"/>
      <c r="V23" s="12">
        <f t="shared" si="11"/>
        <v>38.799999999999997</v>
      </c>
      <c r="W23" s="14">
        <v>100</v>
      </c>
      <c r="X23" s="15">
        <f t="shared" si="12"/>
        <v>7.2938144329896915</v>
      </c>
      <c r="Y23" s="12">
        <f t="shared" si="13"/>
        <v>2.1391752577319587</v>
      </c>
      <c r="Z23" s="12"/>
      <c r="AA23" s="12"/>
      <c r="AB23" s="12">
        <f>VLOOKUP(A:A,[1]TDSheet!$A:$AB,28,0)</f>
        <v>30</v>
      </c>
      <c r="AC23" s="12">
        <v>0</v>
      </c>
      <c r="AD23" s="12">
        <f>VLOOKUP(A:A,[1]TDSheet!$A:$AE,31,0)</f>
        <v>48.8</v>
      </c>
      <c r="AE23" s="12">
        <f>VLOOKUP(A:A,[1]TDSheet!$A:$V,22,0)</f>
        <v>25.8</v>
      </c>
      <c r="AF23" s="12">
        <f>VLOOKUP(A:A,[3]TDSheet!$A:$D,4,0)</f>
        <v>33</v>
      </c>
      <c r="AG23" s="12">
        <f>VLOOKUP(A:A,[1]TDSheet!$A:$AG,33,0)</f>
        <v>0</v>
      </c>
      <c r="AH23" s="12">
        <f t="shared" si="14"/>
        <v>100</v>
      </c>
      <c r="AI23" s="12">
        <f t="shared" si="15"/>
        <v>30</v>
      </c>
      <c r="AJ23" s="12"/>
      <c r="AK23" s="12"/>
    </row>
    <row r="24" spans="1:37" s="1" customFormat="1" ht="11.1" customHeight="1" outlineLevel="1" x14ac:dyDescent="0.2">
      <c r="A24" s="7" t="s">
        <v>28</v>
      </c>
      <c r="B24" s="7" t="s">
        <v>16</v>
      </c>
      <c r="C24" s="8">
        <v>31</v>
      </c>
      <c r="D24" s="8">
        <v>10</v>
      </c>
      <c r="E24" s="8">
        <v>9</v>
      </c>
      <c r="F24" s="8">
        <v>22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2">
        <f>VLOOKUP(A:A,[2]TDSheet!$A:$F,6,0)</f>
        <v>213</v>
      </c>
      <c r="K24" s="12">
        <f t="shared" si="10"/>
        <v>-204</v>
      </c>
      <c r="L24" s="12">
        <f>VLOOKUP(A:A,[1]TDSheet!$A:$U,21,0)</f>
        <v>0</v>
      </c>
      <c r="M24" s="12">
        <f>VLOOKUP(A:A,[1]TDSheet!$A:$AI,35,0)</f>
        <v>52</v>
      </c>
      <c r="N24" s="12">
        <f>VLOOKUP(A:A,[1]TDSheet!$A:$P,16,0)</f>
        <v>52</v>
      </c>
      <c r="O24" s="12">
        <f>VLOOKUP(A:A,[1]TDSheet!$A:$W,23,0)</f>
        <v>0</v>
      </c>
      <c r="P24" s="12"/>
      <c r="Q24" s="12"/>
      <c r="R24" s="12"/>
      <c r="S24" s="12"/>
      <c r="T24" s="12"/>
      <c r="U24" s="12"/>
      <c r="V24" s="12">
        <f t="shared" si="11"/>
        <v>1.8</v>
      </c>
      <c r="W24" s="14"/>
      <c r="X24" s="15">
        <f t="shared" si="12"/>
        <v>12.222222222222221</v>
      </c>
      <c r="Y24" s="12">
        <f t="shared" si="13"/>
        <v>12.222222222222221</v>
      </c>
      <c r="Z24" s="12"/>
      <c r="AA24" s="12"/>
      <c r="AB24" s="12">
        <f>VLOOKUP(A:A,[1]TDSheet!$A:$AB,28,0)</f>
        <v>0</v>
      </c>
      <c r="AC24" s="12">
        <v>0</v>
      </c>
      <c r="AD24" s="12">
        <f>VLOOKUP(A:A,[1]TDSheet!$A:$AE,31,0)</f>
        <v>38.4</v>
      </c>
      <c r="AE24" s="12">
        <f>VLOOKUP(A:A,[1]TDSheet!$A:$V,22,0)</f>
        <v>0.8</v>
      </c>
      <c r="AF24" s="12">
        <f>VLOOKUP(A:A,[3]TDSheet!$A:$D,4,0)</f>
        <v>3</v>
      </c>
      <c r="AG24" s="12" t="str">
        <f>VLOOKUP(A:A,[1]TDSheet!$A:$AG,33,0)</f>
        <v>выв зав</v>
      </c>
      <c r="AH24" s="12">
        <f t="shared" si="14"/>
        <v>0</v>
      </c>
      <c r="AI24" s="12">
        <f t="shared" si="15"/>
        <v>0</v>
      </c>
      <c r="AJ24" s="12"/>
      <c r="AK24" s="12"/>
    </row>
    <row r="25" spans="1:37" s="1" customFormat="1" ht="11.1" customHeight="1" outlineLevel="1" x14ac:dyDescent="0.2">
      <c r="A25" s="7" t="s">
        <v>29</v>
      </c>
      <c r="B25" s="7" t="s">
        <v>16</v>
      </c>
      <c r="C25" s="8">
        <v>57</v>
      </c>
      <c r="D25" s="8">
        <v>149</v>
      </c>
      <c r="E25" s="8">
        <v>112</v>
      </c>
      <c r="F25" s="8">
        <v>49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2">
        <f>VLOOKUP(A:A,[2]TDSheet!$A:$F,6,0)</f>
        <v>146</v>
      </c>
      <c r="K25" s="12">
        <f t="shared" si="10"/>
        <v>-34</v>
      </c>
      <c r="L25" s="12">
        <f>VLOOKUP(A:A,[1]TDSheet!$A:$U,21,0)</f>
        <v>30</v>
      </c>
      <c r="M25" s="12">
        <f>VLOOKUP(A:A,[1]TDSheet!$A:$AI,35,0)</f>
        <v>8</v>
      </c>
      <c r="N25" s="12">
        <f>VLOOKUP(A:A,[1]TDSheet!$A:$P,16,0)</f>
        <v>8</v>
      </c>
      <c r="O25" s="12">
        <f>VLOOKUP(A:A,[1]TDSheet!$A:$W,23,0)</f>
        <v>0</v>
      </c>
      <c r="P25" s="12"/>
      <c r="Q25" s="12"/>
      <c r="R25" s="12"/>
      <c r="S25" s="12"/>
      <c r="T25" s="12"/>
      <c r="U25" s="12"/>
      <c r="V25" s="12">
        <f t="shared" si="11"/>
        <v>18.399999999999999</v>
      </c>
      <c r="W25" s="14">
        <v>50</v>
      </c>
      <c r="X25" s="15">
        <f t="shared" si="12"/>
        <v>7.0108695652173916</v>
      </c>
      <c r="Y25" s="12">
        <f t="shared" si="13"/>
        <v>2.6630434782608696</v>
      </c>
      <c r="Z25" s="12"/>
      <c r="AA25" s="12"/>
      <c r="AB25" s="12">
        <f>VLOOKUP(A:A,[1]TDSheet!$A:$AB,28,0)</f>
        <v>20</v>
      </c>
      <c r="AC25" s="12">
        <v>0</v>
      </c>
      <c r="AD25" s="12">
        <f>VLOOKUP(A:A,[1]TDSheet!$A:$AE,31,0)</f>
        <v>14.4</v>
      </c>
      <c r="AE25" s="12">
        <f>VLOOKUP(A:A,[1]TDSheet!$A:$V,22,0)</f>
        <v>17.2</v>
      </c>
      <c r="AF25" s="12">
        <f>VLOOKUP(A:A,[3]TDSheet!$A:$D,4,0)</f>
        <v>15</v>
      </c>
      <c r="AG25" s="12">
        <f>VLOOKUP(A:A,[1]TDSheet!$A:$AG,33,0)</f>
        <v>0</v>
      </c>
      <c r="AH25" s="12">
        <f t="shared" si="14"/>
        <v>50</v>
      </c>
      <c r="AI25" s="12">
        <f t="shared" si="15"/>
        <v>25</v>
      </c>
      <c r="AJ25" s="12"/>
      <c r="AK25" s="12"/>
    </row>
    <row r="26" spans="1:37" s="1" customFormat="1" ht="11.1" customHeight="1" outlineLevel="1" x14ac:dyDescent="0.2">
      <c r="A26" s="7" t="s">
        <v>30</v>
      </c>
      <c r="B26" s="7" t="s">
        <v>16</v>
      </c>
      <c r="C26" s="8">
        <v>24</v>
      </c>
      <c r="D26" s="8">
        <v>85</v>
      </c>
      <c r="E26" s="8">
        <v>59</v>
      </c>
      <c r="F26" s="8">
        <v>44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2">
        <f>VLOOKUP(A:A,[2]TDSheet!$A:$F,6,0)</f>
        <v>150</v>
      </c>
      <c r="K26" s="12">
        <f t="shared" si="10"/>
        <v>-91</v>
      </c>
      <c r="L26" s="12">
        <f>VLOOKUP(A:A,[1]TDSheet!$A:$U,21,0)</f>
        <v>0</v>
      </c>
      <c r="M26" s="12">
        <f>VLOOKUP(A:A,[1]TDSheet!$A:$AI,35,0)</f>
        <v>0</v>
      </c>
      <c r="N26" s="12">
        <f>VLOOKUP(A:A,[1]TDSheet!$A:$P,16,0)</f>
        <v>0</v>
      </c>
      <c r="O26" s="12">
        <f>VLOOKUP(A:A,[1]TDSheet!$A:$W,23,0)</f>
        <v>20</v>
      </c>
      <c r="P26" s="12"/>
      <c r="Q26" s="12"/>
      <c r="R26" s="12"/>
      <c r="S26" s="12"/>
      <c r="T26" s="12"/>
      <c r="U26" s="12"/>
      <c r="V26" s="12">
        <f t="shared" si="11"/>
        <v>11.8</v>
      </c>
      <c r="W26" s="14">
        <v>30</v>
      </c>
      <c r="X26" s="15">
        <f t="shared" si="12"/>
        <v>7.9661016949152534</v>
      </c>
      <c r="Y26" s="12">
        <f t="shared" si="13"/>
        <v>3.7288135593220337</v>
      </c>
      <c r="Z26" s="12"/>
      <c r="AA26" s="12"/>
      <c r="AB26" s="12">
        <f>VLOOKUP(A:A,[1]TDSheet!$A:$AB,28,0)</f>
        <v>0</v>
      </c>
      <c r="AC26" s="12">
        <v>0</v>
      </c>
      <c r="AD26" s="12">
        <f>VLOOKUP(A:A,[1]TDSheet!$A:$AE,31,0)</f>
        <v>12</v>
      </c>
      <c r="AE26" s="12">
        <f>VLOOKUP(A:A,[1]TDSheet!$A:$V,22,0)</f>
        <v>10.4</v>
      </c>
      <c r="AF26" s="12">
        <f>VLOOKUP(A:A,[3]TDSheet!$A:$D,4,0)</f>
        <v>19</v>
      </c>
      <c r="AG26" s="12" t="e">
        <f>VLOOKUP(A:A,[1]TDSheet!$A:$AG,33,0)</f>
        <v>#N/A</v>
      </c>
      <c r="AH26" s="12">
        <f t="shared" si="14"/>
        <v>30</v>
      </c>
      <c r="AI26" s="12">
        <f t="shared" si="15"/>
        <v>10.5</v>
      </c>
      <c r="AJ26" s="12"/>
      <c r="AK26" s="12"/>
    </row>
    <row r="27" spans="1:37" s="1" customFormat="1" ht="11.1" customHeight="1" outlineLevel="1" x14ac:dyDescent="0.2">
      <c r="A27" s="7" t="s">
        <v>31</v>
      </c>
      <c r="B27" s="7" t="s">
        <v>16</v>
      </c>
      <c r="C27" s="8">
        <v>844</v>
      </c>
      <c r="D27" s="8">
        <v>2143</v>
      </c>
      <c r="E27" s="8">
        <v>1466</v>
      </c>
      <c r="F27" s="8">
        <v>1046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2">
        <f>VLOOKUP(A:A,[2]TDSheet!$A:$F,6,0)</f>
        <v>1485</v>
      </c>
      <c r="K27" s="12">
        <f t="shared" si="10"/>
        <v>-19</v>
      </c>
      <c r="L27" s="12">
        <f>VLOOKUP(A:A,[1]TDSheet!$A:$U,21,0)</f>
        <v>300</v>
      </c>
      <c r="M27" s="12">
        <f>VLOOKUP(A:A,[1]TDSheet!$A:$AI,35,0)</f>
        <v>232</v>
      </c>
      <c r="N27" s="12">
        <f>VLOOKUP(A:A,[1]TDSheet!$A:$P,16,0)</f>
        <v>232</v>
      </c>
      <c r="O27" s="12">
        <f>VLOOKUP(A:A,[1]TDSheet!$A:$W,23,0)</f>
        <v>500</v>
      </c>
      <c r="P27" s="12"/>
      <c r="Q27" s="12"/>
      <c r="R27" s="12"/>
      <c r="S27" s="12"/>
      <c r="T27" s="12"/>
      <c r="U27" s="12"/>
      <c r="V27" s="12">
        <f t="shared" si="11"/>
        <v>245.2</v>
      </c>
      <c r="W27" s="14"/>
      <c r="X27" s="15">
        <f t="shared" si="12"/>
        <v>7.5285481239804248</v>
      </c>
      <c r="Y27" s="12">
        <f t="shared" si="13"/>
        <v>4.2659053833605221</v>
      </c>
      <c r="Z27" s="12"/>
      <c r="AA27" s="12"/>
      <c r="AB27" s="12">
        <f>VLOOKUP(A:A,[1]TDSheet!$A:$AB,28,0)</f>
        <v>240</v>
      </c>
      <c r="AC27" s="12">
        <v>0</v>
      </c>
      <c r="AD27" s="12">
        <f>VLOOKUP(A:A,[1]TDSheet!$A:$AE,31,0)</f>
        <v>250.2</v>
      </c>
      <c r="AE27" s="12">
        <f>VLOOKUP(A:A,[1]TDSheet!$A:$V,22,0)</f>
        <v>255.8</v>
      </c>
      <c r="AF27" s="12">
        <f>VLOOKUP(A:A,[3]TDSheet!$A:$D,4,0)</f>
        <v>302</v>
      </c>
      <c r="AG27" s="12">
        <f>VLOOKUP(A:A,[1]TDSheet!$A:$AG,33,0)</f>
        <v>0</v>
      </c>
      <c r="AH27" s="12">
        <f t="shared" si="14"/>
        <v>0</v>
      </c>
      <c r="AI27" s="12">
        <f t="shared" si="15"/>
        <v>0</v>
      </c>
      <c r="AJ27" s="12"/>
      <c r="AK27" s="12"/>
    </row>
    <row r="28" spans="1:37" s="1" customFormat="1" ht="11.1" customHeight="1" outlineLevel="1" x14ac:dyDescent="0.2">
      <c r="A28" s="7" t="s">
        <v>32</v>
      </c>
      <c r="B28" s="7" t="s">
        <v>16</v>
      </c>
      <c r="C28" s="8">
        <v>-4</v>
      </c>
      <c r="D28" s="8">
        <v>1482</v>
      </c>
      <c r="E28" s="8">
        <v>1438</v>
      </c>
      <c r="F28" s="8">
        <v>5</v>
      </c>
      <c r="G28" s="1" t="str">
        <f>VLOOKUP(A:A,[1]TDSheet!$A:$G,7,0)</f>
        <v>н</v>
      </c>
      <c r="H28" s="1">
        <v>0</v>
      </c>
      <c r="I28" s="1" t="e">
        <f>VLOOKUP(A:A,[1]TDSheet!$A:$I,9,0)</f>
        <v>#N/A</v>
      </c>
      <c r="J28" s="12">
        <f>VLOOKUP(A:A,[2]TDSheet!$A:$F,6,0)</f>
        <v>3869</v>
      </c>
      <c r="K28" s="12">
        <f t="shared" si="10"/>
        <v>-2431</v>
      </c>
      <c r="L28" s="20">
        <v>0</v>
      </c>
      <c r="M28" s="20">
        <v>0</v>
      </c>
      <c r="N28" s="20">
        <v>0</v>
      </c>
      <c r="O28" s="20">
        <v>0</v>
      </c>
      <c r="P28" s="12"/>
      <c r="Q28" s="12"/>
      <c r="R28" s="12"/>
      <c r="S28" s="12"/>
      <c r="T28" s="12"/>
      <c r="U28" s="12"/>
      <c r="V28" s="12">
        <f t="shared" si="11"/>
        <v>202.4</v>
      </c>
      <c r="W28" s="14"/>
      <c r="X28" s="15">
        <f t="shared" si="12"/>
        <v>2.4703557312252964E-2</v>
      </c>
      <c r="Y28" s="12">
        <f t="shared" si="13"/>
        <v>2.4703557312252964E-2</v>
      </c>
      <c r="Z28" s="12"/>
      <c r="AA28" s="12"/>
      <c r="AB28" s="12">
        <f>VLOOKUP(A:A,[1]TDSheet!$A:$AB,28,0)</f>
        <v>426</v>
      </c>
      <c r="AC28" s="12">
        <v>0</v>
      </c>
      <c r="AD28" s="12">
        <f>VLOOKUP(A:A,[1]TDSheet!$A:$AE,31,0)</f>
        <v>274.60000000000002</v>
      </c>
      <c r="AE28" s="12">
        <f>VLOOKUP(A:A,[1]TDSheet!$A:$V,22,0)</f>
        <v>250</v>
      </c>
      <c r="AF28" s="12">
        <f>VLOOKUP(A:A,[3]TDSheet!$A:$D,4,0)</f>
        <v>13</v>
      </c>
      <c r="AG28" s="12">
        <f>VLOOKUP(A:A,[1]TDSheet!$A:$AG,33,0)</f>
        <v>1000</v>
      </c>
      <c r="AH28" s="12">
        <f t="shared" si="14"/>
        <v>0</v>
      </c>
      <c r="AI28" s="12">
        <f t="shared" si="15"/>
        <v>0</v>
      </c>
      <c r="AJ28" s="12"/>
      <c r="AK28" s="12"/>
    </row>
    <row r="29" spans="1:37" s="1" customFormat="1" ht="11.1" customHeight="1" outlineLevel="1" x14ac:dyDescent="0.2">
      <c r="A29" s="7" t="s">
        <v>33</v>
      </c>
      <c r="B29" s="7" t="s">
        <v>16</v>
      </c>
      <c r="C29" s="8">
        <v>111</v>
      </c>
      <c r="D29" s="8">
        <v>439</v>
      </c>
      <c r="E29" s="8">
        <v>285</v>
      </c>
      <c r="F29" s="8">
        <v>260</v>
      </c>
      <c r="G29" s="1">
        <f>VLOOKUP(A:A,[1]TDSheet!$A:$G,7,0)</f>
        <v>0</v>
      </c>
      <c r="H29" s="1">
        <f>VLOOKUP(A:A,[1]TDSheet!$A:$H,8,0)</f>
        <v>0.38</v>
      </c>
      <c r="I29" s="1" t="e">
        <f>VLOOKUP(A:A,[1]TDSheet!$A:$I,9,0)</f>
        <v>#N/A</v>
      </c>
      <c r="J29" s="12">
        <f>VLOOKUP(A:A,[2]TDSheet!$A:$F,6,0)</f>
        <v>365</v>
      </c>
      <c r="K29" s="12">
        <f t="shared" si="10"/>
        <v>-80</v>
      </c>
      <c r="L29" s="12">
        <f>VLOOKUP(A:A,[1]TDSheet!$A:$U,21,0)</f>
        <v>0</v>
      </c>
      <c r="M29" s="12">
        <f>VLOOKUP(A:A,[1]TDSheet!$A:$AI,35,0)</f>
        <v>19.2</v>
      </c>
      <c r="N29" s="12">
        <f>VLOOKUP(A:A,[1]TDSheet!$A:$P,16,0)</f>
        <v>19.2</v>
      </c>
      <c r="O29" s="12">
        <f>VLOOKUP(A:A,[1]TDSheet!$A:$W,23,0)</f>
        <v>50</v>
      </c>
      <c r="P29" s="12"/>
      <c r="Q29" s="12"/>
      <c r="R29" s="12"/>
      <c r="S29" s="12"/>
      <c r="T29" s="12"/>
      <c r="U29" s="12"/>
      <c r="V29" s="12">
        <f t="shared" si="11"/>
        <v>53.4</v>
      </c>
      <c r="W29" s="14">
        <v>30</v>
      </c>
      <c r="X29" s="15">
        <f t="shared" si="12"/>
        <v>6.3670411985018731</v>
      </c>
      <c r="Y29" s="12">
        <f t="shared" si="13"/>
        <v>4.868913857677903</v>
      </c>
      <c r="Z29" s="12"/>
      <c r="AA29" s="12"/>
      <c r="AB29" s="12">
        <f>VLOOKUP(A:A,[1]TDSheet!$A:$AB,28,0)</f>
        <v>18</v>
      </c>
      <c r="AC29" s="12">
        <v>0</v>
      </c>
      <c r="AD29" s="12">
        <f>VLOOKUP(A:A,[1]TDSheet!$A:$AE,31,0)</f>
        <v>61.2</v>
      </c>
      <c r="AE29" s="12">
        <f>VLOOKUP(A:A,[1]TDSheet!$A:$V,22,0)</f>
        <v>54.4</v>
      </c>
      <c r="AF29" s="12">
        <f>VLOOKUP(A:A,[3]TDSheet!$A:$D,4,0)</f>
        <v>59</v>
      </c>
      <c r="AG29" s="12" t="e">
        <f>VLOOKUP(A:A,[1]TDSheet!$A:$AG,33,0)</f>
        <v>#N/A</v>
      </c>
      <c r="AH29" s="12">
        <f t="shared" si="14"/>
        <v>30</v>
      </c>
      <c r="AI29" s="12">
        <f t="shared" si="15"/>
        <v>11.4</v>
      </c>
      <c r="AJ29" s="12"/>
      <c r="AK29" s="12"/>
    </row>
    <row r="30" spans="1:37" s="1" customFormat="1" ht="11.1" customHeight="1" outlineLevel="1" x14ac:dyDescent="0.2">
      <c r="A30" s="7" t="s">
        <v>34</v>
      </c>
      <c r="B30" s="7" t="s">
        <v>16</v>
      </c>
      <c r="C30" s="8">
        <v>777</v>
      </c>
      <c r="D30" s="8">
        <v>8098</v>
      </c>
      <c r="E30" s="8">
        <v>5798</v>
      </c>
      <c r="F30" s="8">
        <v>3005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2">
        <f>VLOOKUP(A:A,[2]TDSheet!$A:$F,6,0)</f>
        <v>5850</v>
      </c>
      <c r="K30" s="12">
        <f t="shared" si="10"/>
        <v>-52</v>
      </c>
      <c r="L30" s="12">
        <f>VLOOKUP(A:A,[1]TDSheet!$A:$U,21,0)</f>
        <v>1000</v>
      </c>
      <c r="M30" s="12">
        <f>VLOOKUP(A:A,[1]TDSheet!$A:$AI,35,0)</f>
        <v>712</v>
      </c>
      <c r="N30" s="12">
        <f>VLOOKUP(A:A,[1]TDSheet!$A:$P,16,0)</f>
        <v>712</v>
      </c>
      <c r="O30" s="12">
        <f>VLOOKUP(A:A,[1]TDSheet!$A:$W,23,0)</f>
        <v>700</v>
      </c>
      <c r="P30" s="12"/>
      <c r="Q30" s="12"/>
      <c r="R30" s="12"/>
      <c r="S30" s="12">
        <v>816</v>
      </c>
      <c r="T30" s="12"/>
      <c r="U30" s="12"/>
      <c r="V30" s="12">
        <f t="shared" si="11"/>
        <v>715.6</v>
      </c>
      <c r="W30" s="14"/>
      <c r="X30" s="15">
        <f t="shared" si="12"/>
        <v>6.5749021799888201</v>
      </c>
      <c r="Y30" s="12">
        <f t="shared" si="13"/>
        <v>4.1992733370598101</v>
      </c>
      <c r="Z30" s="12"/>
      <c r="AA30" s="12"/>
      <c r="AB30" s="12">
        <f>VLOOKUP(A:A,[1]TDSheet!$A:$AB,28,0)</f>
        <v>1152</v>
      </c>
      <c r="AC30" s="12">
        <f>VLOOKUP(A:A,[4]TDSheet!$A:$D,4,0)</f>
        <v>1068</v>
      </c>
      <c r="AD30" s="12">
        <f>VLOOKUP(A:A,[1]TDSheet!$A:$AE,31,0)</f>
        <v>585</v>
      </c>
      <c r="AE30" s="12">
        <f>VLOOKUP(A:A,[1]TDSheet!$A:$V,22,0)</f>
        <v>774</v>
      </c>
      <c r="AF30" s="12">
        <f>VLOOKUP(A:A,[3]TDSheet!$A:$D,4,0)</f>
        <v>776</v>
      </c>
      <c r="AG30" s="12" t="str">
        <f>VLOOKUP(A:A,[1]TDSheet!$A:$AG,33,0)</f>
        <v>оконч</v>
      </c>
      <c r="AH30" s="12">
        <f t="shared" si="14"/>
        <v>816</v>
      </c>
      <c r="AI30" s="12">
        <f t="shared" si="15"/>
        <v>342.71999999999997</v>
      </c>
      <c r="AJ30" s="12"/>
      <c r="AK30" s="12"/>
    </row>
    <row r="31" spans="1:37" s="1" customFormat="1" ht="11.1" customHeight="1" outlineLevel="1" x14ac:dyDescent="0.2">
      <c r="A31" s="7" t="s">
        <v>35</v>
      </c>
      <c r="B31" s="7" t="s">
        <v>16</v>
      </c>
      <c r="C31" s="8">
        <v>418</v>
      </c>
      <c r="D31" s="8">
        <v>30832</v>
      </c>
      <c r="E31" s="16">
        <v>16952</v>
      </c>
      <c r="F31" s="17">
        <v>4338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2">
        <f>VLOOKUP(A:A,[2]TDSheet!$A:$F,6,0)</f>
        <v>16936</v>
      </c>
      <c r="K31" s="12">
        <f t="shared" si="10"/>
        <v>16</v>
      </c>
      <c r="L31" s="12">
        <f>VLOOKUP(A:A,[1]TDSheet!$A:$U,21,0)</f>
        <v>1500</v>
      </c>
      <c r="M31" s="12">
        <f>VLOOKUP(A:A,[1]TDSheet!$A:$AI,35,0)</f>
        <v>1480</v>
      </c>
      <c r="N31" s="12">
        <f>VLOOKUP(A:A,[1]TDSheet!$A:$P,16,0)</f>
        <v>1480</v>
      </c>
      <c r="O31" s="12">
        <f>VLOOKUP(A:A,[1]TDSheet!$A:$W,23,0)</f>
        <v>1800</v>
      </c>
      <c r="P31" s="12"/>
      <c r="Q31" s="12"/>
      <c r="R31" s="12"/>
      <c r="S31" s="12">
        <v>2874</v>
      </c>
      <c r="T31" s="12"/>
      <c r="U31" s="12"/>
      <c r="V31" s="12">
        <f t="shared" si="11"/>
        <v>1534</v>
      </c>
      <c r="W31" s="14">
        <v>2300</v>
      </c>
      <c r="X31" s="15">
        <f t="shared" si="12"/>
        <v>6.4784876140808345</v>
      </c>
      <c r="Y31" s="12">
        <f t="shared" si="13"/>
        <v>2.8279009126466752</v>
      </c>
      <c r="Z31" s="12"/>
      <c r="AA31" s="12"/>
      <c r="AB31" s="12">
        <f>VLOOKUP(A:A,[1]TDSheet!$A:$AB,28,0)</f>
        <v>2502</v>
      </c>
      <c r="AC31" s="12">
        <f>VLOOKUP(A:A,[4]TDSheet!$A:$D,4,0)</f>
        <v>6780</v>
      </c>
      <c r="AD31" s="12">
        <f>VLOOKUP(A:A,[1]TDSheet!$A:$AE,31,0)</f>
        <v>1819.4</v>
      </c>
      <c r="AE31" s="12">
        <f>VLOOKUP(A:A,[1]TDSheet!$A:$V,22,0)</f>
        <v>1530</v>
      </c>
      <c r="AF31" s="12">
        <f>VLOOKUP(A:A,[3]TDSheet!$A:$D,4,0)</f>
        <v>1655</v>
      </c>
      <c r="AG31" s="12" t="str">
        <f>VLOOKUP(A:A,[1]TDSheet!$A:$AG,33,0)</f>
        <v>аксент</v>
      </c>
      <c r="AH31" s="12">
        <f t="shared" si="14"/>
        <v>5174</v>
      </c>
      <c r="AI31" s="12">
        <f t="shared" si="15"/>
        <v>2173.08</v>
      </c>
      <c r="AJ31" s="12"/>
      <c r="AK31" s="12"/>
    </row>
    <row r="32" spans="1:37" s="1" customFormat="1" ht="21.95" customHeight="1" outlineLevel="1" x14ac:dyDescent="0.2">
      <c r="A32" s="7" t="s">
        <v>36</v>
      </c>
      <c r="B32" s="7" t="s">
        <v>16</v>
      </c>
      <c r="C32" s="8">
        <v>63</v>
      </c>
      <c r="D32" s="8">
        <v>2645</v>
      </c>
      <c r="E32" s="8">
        <v>1809</v>
      </c>
      <c r="F32" s="8">
        <v>823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2608</v>
      </c>
      <c r="K32" s="12">
        <f t="shared" si="10"/>
        <v>-799</v>
      </c>
      <c r="L32" s="12">
        <f>VLOOKUP(A:A,[1]TDSheet!$A:$U,21,0)</f>
        <v>800</v>
      </c>
      <c r="M32" s="12">
        <f>VLOOKUP(A:A,[1]TDSheet!$A:$AI,35,0)</f>
        <v>84</v>
      </c>
      <c r="N32" s="12">
        <f>VLOOKUP(A:A,[1]TDSheet!$A:$P,16,0)</f>
        <v>84</v>
      </c>
      <c r="O32" s="12">
        <f>VLOOKUP(A:A,[1]TDSheet!$A:$W,23,0)</f>
        <v>500</v>
      </c>
      <c r="P32" s="12"/>
      <c r="Q32" s="12"/>
      <c r="R32" s="12"/>
      <c r="S32" s="12"/>
      <c r="T32" s="12"/>
      <c r="U32" s="12"/>
      <c r="V32" s="12">
        <f t="shared" si="11"/>
        <v>341.4</v>
      </c>
      <c r="W32" s="14">
        <v>700</v>
      </c>
      <c r="X32" s="15">
        <f t="shared" si="12"/>
        <v>8.2688927943760984</v>
      </c>
      <c r="Y32" s="12">
        <f t="shared" si="13"/>
        <v>2.4106619800820153</v>
      </c>
      <c r="Z32" s="12"/>
      <c r="AA32" s="12"/>
      <c r="AB32" s="12">
        <f>VLOOKUP(A:A,[1]TDSheet!$A:$AB,28,0)</f>
        <v>102</v>
      </c>
      <c r="AC32" s="12">
        <v>0</v>
      </c>
      <c r="AD32" s="12">
        <f>VLOOKUP(A:A,[1]TDSheet!$A:$AE,31,0)</f>
        <v>178.8</v>
      </c>
      <c r="AE32" s="12">
        <f>VLOOKUP(A:A,[1]TDSheet!$A:$V,22,0)</f>
        <v>399</v>
      </c>
      <c r="AF32" s="12">
        <f>VLOOKUP(A:A,[3]TDSheet!$A:$D,4,0)</f>
        <v>549</v>
      </c>
      <c r="AG32" s="12" t="str">
        <f>VLOOKUP(A:A,[1]TDSheet!$A:$AG,33,0)</f>
        <v>продсент</v>
      </c>
      <c r="AH32" s="12">
        <f t="shared" si="14"/>
        <v>700</v>
      </c>
      <c r="AI32" s="12">
        <f t="shared" si="15"/>
        <v>244.99999999999997</v>
      </c>
      <c r="AJ32" s="12"/>
      <c r="AK32" s="12"/>
    </row>
    <row r="33" spans="1:37" s="1" customFormat="1" ht="21.95" customHeight="1" outlineLevel="1" x14ac:dyDescent="0.2">
      <c r="A33" s="7" t="s">
        <v>37</v>
      </c>
      <c r="B33" s="7" t="s">
        <v>16</v>
      </c>
      <c r="C33" s="8">
        <v>138</v>
      </c>
      <c r="D33" s="8">
        <v>1155</v>
      </c>
      <c r="E33" s="8">
        <v>1003</v>
      </c>
      <c r="F33" s="8">
        <v>285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2">
        <f>VLOOKUP(A:A,[2]TDSheet!$A:$F,6,0)</f>
        <v>1054</v>
      </c>
      <c r="K33" s="12">
        <f t="shared" si="10"/>
        <v>-51</v>
      </c>
      <c r="L33" s="12">
        <f>VLOOKUP(A:A,[1]TDSheet!$A:$U,21,0)</f>
        <v>100</v>
      </c>
      <c r="M33" s="12">
        <f>VLOOKUP(A:A,[1]TDSheet!$A:$AI,35,0)</f>
        <v>48</v>
      </c>
      <c r="N33" s="12">
        <f>VLOOKUP(A:A,[1]TDSheet!$A:$P,16,0)</f>
        <v>48</v>
      </c>
      <c r="O33" s="12">
        <f>VLOOKUP(A:A,[1]TDSheet!$A:$W,23,0)</f>
        <v>50</v>
      </c>
      <c r="P33" s="12"/>
      <c r="Q33" s="12"/>
      <c r="R33" s="12"/>
      <c r="S33" s="12">
        <v>600</v>
      </c>
      <c r="T33" s="12"/>
      <c r="U33" s="12"/>
      <c r="V33" s="12">
        <f t="shared" si="11"/>
        <v>72.2</v>
      </c>
      <c r="W33" s="14">
        <v>50</v>
      </c>
      <c r="X33" s="15">
        <f t="shared" si="12"/>
        <v>6.717451523545706</v>
      </c>
      <c r="Y33" s="12">
        <f t="shared" si="13"/>
        <v>3.9473684210526314</v>
      </c>
      <c r="Z33" s="12"/>
      <c r="AA33" s="12"/>
      <c r="AB33" s="12">
        <f>VLOOKUP(A:A,[1]TDSheet!$A:$AB,28,0)</f>
        <v>54</v>
      </c>
      <c r="AC33" s="12">
        <f>VLOOKUP(A:A,[4]TDSheet!$A:$D,4,0)</f>
        <v>588</v>
      </c>
      <c r="AD33" s="12">
        <f>VLOOKUP(A:A,[1]TDSheet!$A:$AE,31,0)</f>
        <v>49.8</v>
      </c>
      <c r="AE33" s="12">
        <f>VLOOKUP(A:A,[1]TDSheet!$A:$V,22,0)</f>
        <v>75.599999999999994</v>
      </c>
      <c r="AF33" s="12">
        <f>VLOOKUP(A:A,[3]TDSheet!$A:$D,4,0)</f>
        <v>70</v>
      </c>
      <c r="AG33" s="12">
        <f>VLOOKUP(A:A,[1]TDSheet!$A:$AG,33,0)</f>
        <v>0</v>
      </c>
      <c r="AH33" s="12">
        <f t="shared" si="14"/>
        <v>650</v>
      </c>
      <c r="AI33" s="12">
        <f t="shared" si="15"/>
        <v>227.49999999999997</v>
      </c>
      <c r="AJ33" s="12"/>
      <c r="AK33" s="12"/>
    </row>
    <row r="34" spans="1:37" s="1" customFormat="1" ht="21.95" customHeight="1" outlineLevel="1" x14ac:dyDescent="0.2">
      <c r="A34" s="7" t="s">
        <v>38</v>
      </c>
      <c r="B34" s="7" t="s">
        <v>16</v>
      </c>
      <c r="C34" s="8">
        <v>359</v>
      </c>
      <c r="D34" s="8">
        <v>1048</v>
      </c>
      <c r="E34" s="8">
        <v>655</v>
      </c>
      <c r="F34" s="8">
        <v>729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690</v>
      </c>
      <c r="K34" s="12">
        <f t="shared" si="10"/>
        <v>-35</v>
      </c>
      <c r="L34" s="12">
        <f>VLOOKUP(A:A,[1]TDSheet!$A:$U,21,0)</f>
        <v>0</v>
      </c>
      <c r="M34" s="12">
        <f>VLOOKUP(A:A,[1]TDSheet!$A:$AI,35,0)</f>
        <v>84</v>
      </c>
      <c r="N34" s="12">
        <f>VLOOKUP(A:A,[1]TDSheet!$A:$P,16,0)</f>
        <v>84</v>
      </c>
      <c r="O34" s="12">
        <f>VLOOKUP(A:A,[1]TDSheet!$A:$W,23,0)</f>
        <v>100</v>
      </c>
      <c r="P34" s="12"/>
      <c r="Q34" s="12"/>
      <c r="R34" s="12"/>
      <c r="S34" s="12">
        <v>966</v>
      </c>
      <c r="T34" s="12"/>
      <c r="U34" s="12"/>
      <c r="V34" s="12">
        <f t="shared" si="11"/>
        <v>102.2</v>
      </c>
      <c r="W34" s="14"/>
      <c r="X34" s="15">
        <f t="shared" si="12"/>
        <v>8.1115459882583174</v>
      </c>
      <c r="Y34" s="12">
        <f t="shared" si="13"/>
        <v>7.1330724070450096</v>
      </c>
      <c r="Z34" s="12"/>
      <c r="AA34" s="12"/>
      <c r="AB34" s="12">
        <f>VLOOKUP(A:A,[1]TDSheet!$A:$AB,28,0)</f>
        <v>102</v>
      </c>
      <c r="AC34" s="12">
        <f>VLOOKUP(A:A,[4]TDSheet!$A:$D,4,0)</f>
        <v>42</v>
      </c>
      <c r="AD34" s="12">
        <f>VLOOKUP(A:A,[1]TDSheet!$A:$AE,31,0)</f>
        <v>107</v>
      </c>
      <c r="AE34" s="12">
        <f>VLOOKUP(A:A,[1]TDSheet!$A:$V,22,0)</f>
        <v>121</v>
      </c>
      <c r="AF34" s="12">
        <f>VLOOKUP(A:A,[3]TDSheet!$A:$D,4,0)</f>
        <v>104</v>
      </c>
      <c r="AG34" s="12">
        <f>VLOOKUP(A:A,[1]TDSheet!$A:$AG,33,0)</f>
        <v>0</v>
      </c>
      <c r="AH34" s="12">
        <f t="shared" si="14"/>
        <v>966</v>
      </c>
      <c r="AI34" s="12">
        <f t="shared" si="15"/>
        <v>338.09999999999997</v>
      </c>
      <c r="AJ34" s="12"/>
      <c r="AK34" s="12"/>
    </row>
    <row r="35" spans="1:37" s="1" customFormat="1" ht="21.95" customHeight="1" outlineLevel="1" x14ac:dyDescent="0.2">
      <c r="A35" s="7" t="s">
        <v>39</v>
      </c>
      <c r="B35" s="7" t="s">
        <v>16</v>
      </c>
      <c r="C35" s="8">
        <v>29</v>
      </c>
      <c r="D35" s="8">
        <v>2428</v>
      </c>
      <c r="E35" s="8">
        <v>1480</v>
      </c>
      <c r="F35" s="8">
        <v>937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1638</v>
      </c>
      <c r="K35" s="12">
        <f t="shared" si="10"/>
        <v>-158</v>
      </c>
      <c r="L35" s="12">
        <f>VLOOKUP(A:A,[1]TDSheet!$A:$U,21,0)</f>
        <v>300</v>
      </c>
      <c r="M35" s="12">
        <f>VLOOKUP(A:A,[1]TDSheet!$A:$AI,35,0)</f>
        <v>84</v>
      </c>
      <c r="N35" s="12">
        <f>VLOOKUP(A:A,[1]TDSheet!$A:$P,16,0)</f>
        <v>84</v>
      </c>
      <c r="O35" s="12">
        <f>VLOOKUP(A:A,[1]TDSheet!$A:$W,23,0)</f>
        <v>300</v>
      </c>
      <c r="P35" s="12"/>
      <c r="Q35" s="12"/>
      <c r="R35" s="12"/>
      <c r="S35" s="12"/>
      <c r="T35" s="12"/>
      <c r="U35" s="12"/>
      <c r="V35" s="12">
        <f t="shared" si="11"/>
        <v>275.60000000000002</v>
      </c>
      <c r="W35" s="14">
        <v>400</v>
      </c>
      <c r="X35" s="15">
        <f t="shared" si="12"/>
        <v>7.0283018867924518</v>
      </c>
      <c r="Y35" s="12">
        <f t="shared" si="13"/>
        <v>3.399854862119013</v>
      </c>
      <c r="Z35" s="12"/>
      <c r="AA35" s="12"/>
      <c r="AB35" s="12">
        <f>VLOOKUP(A:A,[1]TDSheet!$A:$AB,28,0)</f>
        <v>102</v>
      </c>
      <c r="AC35" s="12">
        <v>0</v>
      </c>
      <c r="AD35" s="12">
        <f>VLOOKUP(A:A,[1]TDSheet!$A:$AE,31,0)</f>
        <v>175</v>
      </c>
      <c r="AE35" s="12">
        <f>VLOOKUP(A:A,[1]TDSheet!$A:$V,22,0)</f>
        <v>277.2</v>
      </c>
      <c r="AF35" s="12">
        <f>VLOOKUP(A:A,[3]TDSheet!$A:$D,4,0)</f>
        <v>450</v>
      </c>
      <c r="AG35" s="12" t="str">
        <f>VLOOKUP(A:A,[1]TDSheet!$A:$AG,33,0)</f>
        <v>продсент</v>
      </c>
      <c r="AH35" s="12">
        <f t="shared" si="14"/>
        <v>400</v>
      </c>
      <c r="AI35" s="12">
        <f t="shared" si="15"/>
        <v>140</v>
      </c>
      <c r="AJ35" s="12"/>
      <c r="AK35" s="12"/>
    </row>
    <row r="36" spans="1:37" s="1" customFormat="1" ht="11.1" customHeight="1" outlineLevel="1" x14ac:dyDescent="0.2">
      <c r="A36" s="7" t="s">
        <v>40</v>
      </c>
      <c r="B36" s="7" t="s">
        <v>9</v>
      </c>
      <c r="C36" s="8">
        <v>-2.105</v>
      </c>
      <c r="D36" s="8">
        <v>824.952</v>
      </c>
      <c r="E36" s="8">
        <v>605.48199999999997</v>
      </c>
      <c r="F36" s="8">
        <v>212.96700000000001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719.03300000000002</v>
      </c>
      <c r="K36" s="12">
        <f t="shared" si="10"/>
        <v>-113.55100000000004</v>
      </c>
      <c r="L36" s="12">
        <f>VLOOKUP(A:A,[1]TDSheet!$A:$U,21,0)</f>
        <v>200</v>
      </c>
      <c r="M36" s="12">
        <f>VLOOKUP(A:A,[1]TDSheet!$A:$AI,35,0)</f>
        <v>72</v>
      </c>
      <c r="N36" s="12">
        <f>VLOOKUP(A:A,[1]TDSheet!$A:$P,16,0)</f>
        <v>72</v>
      </c>
      <c r="O36" s="12">
        <f>VLOOKUP(A:A,[1]TDSheet!$A:$W,23,0)</f>
        <v>100</v>
      </c>
      <c r="P36" s="12"/>
      <c r="Q36" s="12"/>
      <c r="R36" s="12"/>
      <c r="S36" s="12"/>
      <c r="T36" s="12"/>
      <c r="U36" s="12"/>
      <c r="V36" s="12">
        <f t="shared" si="11"/>
        <v>91.542999999999992</v>
      </c>
      <c r="W36" s="14">
        <v>100</v>
      </c>
      <c r="X36" s="15">
        <f t="shared" si="12"/>
        <v>6.6959461673748955</v>
      </c>
      <c r="Y36" s="12">
        <f t="shared" si="13"/>
        <v>2.3264149088406545</v>
      </c>
      <c r="Z36" s="12"/>
      <c r="AA36" s="12"/>
      <c r="AB36" s="12">
        <f>VLOOKUP(A:A,[1]TDSheet!$A:$AB,28,0)</f>
        <v>147.767</v>
      </c>
      <c r="AC36" s="12">
        <v>0</v>
      </c>
      <c r="AD36" s="12">
        <f>VLOOKUP(A:A,[1]TDSheet!$A:$AE,31,0)</f>
        <v>54.221400000000003</v>
      </c>
      <c r="AE36" s="12">
        <f>VLOOKUP(A:A,[1]TDSheet!$A:$V,22,0)</f>
        <v>88.308800000000005</v>
      </c>
      <c r="AF36" s="12">
        <f>VLOOKUP(A:A,[3]TDSheet!$A:$D,4,0)</f>
        <v>99.203000000000003</v>
      </c>
      <c r="AG36" s="12" t="e">
        <f>VLOOKUP(A:A,[1]TDSheet!$A:$AG,33,0)</f>
        <v>#N/A</v>
      </c>
      <c r="AH36" s="12">
        <f t="shared" si="14"/>
        <v>100</v>
      </c>
      <c r="AI36" s="12">
        <f t="shared" si="15"/>
        <v>100</v>
      </c>
      <c r="AJ36" s="12"/>
      <c r="AK36" s="12"/>
    </row>
    <row r="37" spans="1:37" s="1" customFormat="1" ht="11.1" customHeight="1" outlineLevel="1" x14ac:dyDescent="0.2">
      <c r="A37" s="7" t="s">
        <v>41</v>
      </c>
      <c r="B37" s="7" t="s">
        <v>9</v>
      </c>
      <c r="C37" s="8">
        <v>789.73699999999997</v>
      </c>
      <c r="D37" s="8">
        <v>8267.1450000000004</v>
      </c>
      <c r="E37" s="8">
        <v>6608.4269999999997</v>
      </c>
      <c r="F37" s="8">
        <v>2343.5129999999999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6667.6589999999997</v>
      </c>
      <c r="K37" s="12">
        <f t="shared" si="10"/>
        <v>-59.231999999999971</v>
      </c>
      <c r="L37" s="12">
        <f>VLOOKUP(A:A,[1]TDSheet!$A:$U,21,0)</f>
        <v>0</v>
      </c>
      <c r="M37" s="12">
        <f>VLOOKUP(A:A,[1]TDSheet!$A:$AI,35,0)</f>
        <v>3100</v>
      </c>
      <c r="N37" s="12">
        <f>VLOOKUP(A:A,[1]TDSheet!$A:$P,16,0)</f>
        <v>1000</v>
      </c>
      <c r="O37" s="12">
        <f>VLOOKUP(A:A,[1]TDSheet!$A:$W,23,0)</f>
        <v>1200</v>
      </c>
      <c r="P37" s="12"/>
      <c r="Q37" s="12"/>
      <c r="R37" s="12"/>
      <c r="S37" s="12"/>
      <c r="T37" s="12"/>
      <c r="U37" s="12"/>
      <c r="V37" s="12">
        <f t="shared" si="11"/>
        <v>1063.3733999999999</v>
      </c>
      <c r="W37" s="14">
        <v>1000</v>
      </c>
      <c r="X37" s="15">
        <f t="shared" si="12"/>
        <v>6.2475824578647536</v>
      </c>
      <c r="Y37" s="12">
        <f t="shared" si="13"/>
        <v>2.2038476794698831</v>
      </c>
      <c r="Z37" s="12"/>
      <c r="AA37" s="12"/>
      <c r="AB37" s="12">
        <f>VLOOKUP(A:A,[1]TDSheet!$A:$AB,28,0)</f>
        <v>1291.56</v>
      </c>
      <c r="AC37" s="12">
        <v>0</v>
      </c>
      <c r="AD37" s="12">
        <f>VLOOKUP(A:A,[1]TDSheet!$A:$AE,31,0)</f>
        <v>1054.2056</v>
      </c>
      <c r="AE37" s="12">
        <f>VLOOKUP(A:A,[1]TDSheet!$A:$V,22,0)</f>
        <v>1072.6204000000002</v>
      </c>
      <c r="AF37" s="12">
        <f>VLOOKUP(A:A,[3]TDSheet!$A:$D,4,0)</f>
        <v>1228.7439999999999</v>
      </c>
      <c r="AG37" s="12" t="str">
        <f>VLOOKUP(A:A,[1]TDSheet!$A:$AG,33,0)</f>
        <v>оконч</v>
      </c>
      <c r="AH37" s="12">
        <f t="shared" si="14"/>
        <v>1000</v>
      </c>
      <c r="AI37" s="12">
        <f t="shared" si="15"/>
        <v>1000</v>
      </c>
      <c r="AJ37" s="12"/>
      <c r="AK37" s="12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-0.85799999999999998</v>
      </c>
      <c r="D38" s="8">
        <v>595.548</v>
      </c>
      <c r="E38" s="8">
        <v>422.25900000000001</v>
      </c>
      <c r="F38" s="8">
        <v>157.375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485.20699999999999</v>
      </c>
      <c r="K38" s="12">
        <f t="shared" si="10"/>
        <v>-62.947999999999979</v>
      </c>
      <c r="L38" s="12">
        <f>VLOOKUP(A:A,[1]TDSheet!$A:$U,21,0)</f>
        <v>100</v>
      </c>
      <c r="M38" s="12">
        <f>VLOOKUP(A:A,[1]TDSheet!$A:$AI,35,0)</f>
        <v>18</v>
      </c>
      <c r="N38" s="12">
        <f>VLOOKUP(A:A,[1]TDSheet!$A:$P,16,0)</f>
        <v>18</v>
      </c>
      <c r="O38" s="12">
        <f>VLOOKUP(A:A,[1]TDSheet!$A:$W,23,0)</f>
        <v>100</v>
      </c>
      <c r="P38" s="12"/>
      <c r="Q38" s="12"/>
      <c r="R38" s="12"/>
      <c r="S38" s="12"/>
      <c r="T38" s="12"/>
      <c r="U38" s="12"/>
      <c r="V38" s="12">
        <f t="shared" si="11"/>
        <v>72.765799999999999</v>
      </c>
      <c r="W38" s="14">
        <v>100</v>
      </c>
      <c r="X38" s="15">
        <f t="shared" si="12"/>
        <v>6.2855764658672069</v>
      </c>
      <c r="Y38" s="12">
        <f t="shared" si="13"/>
        <v>2.1627605276104984</v>
      </c>
      <c r="Z38" s="12"/>
      <c r="AA38" s="12"/>
      <c r="AB38" s="12">
        <f>VLOOKUP(A:A,[1]TDSheet!$A:$AB,28,0)</f>
        <v>58.43</v>
      </c>
      <c r="AC38" s="12">
        <v>0</v>
      </c>
      <c r="AD38" s="12">
        <f>VLOOKUP(A:A,[1]TDSheet!$A:$AE,31,0)</f>
        <v>49.906199999999998</v>
      </c>
      <c r="AE38" s="12">
        <f>VLOOKUP(A:A,[1]TDSheet!$A:$V,22,0)</f>
        <v>37.370599999999996</v>
      </c>
      <c r="AF38" s="12">
        <f>VLOOKUP(A:A,[3]TDSheet!$A:$D,4,0)</f>
        <v>88.611999999999995</v>
      </c>
      <c r="AG38" s="12">
        <f>VLOOKUP(A:A,[1]TDSheet!$A:$AG,33,0)</f>
        <v>0</v>
      </c>
      <c r="AH38" s="12">
        <f t="shared" si="14"/>
        <v>100</v>
      </c>
      <c r="AI38" s="12">
        <f t="shared" si="15"/>
        <v>100</v>
      </c>
      <c r="AJ38" s="12"/>
      <c r="AK38" s="12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267.77199999999999</v>
      </c>
      <c r="D39" s="8">
        <v>1363.71</v>
      </c>
      <c r="E39" s="8">
        <v>1081.0419999999999</v>
      </c>
      <c r="F39" s="8">
        <v>545.79700000000003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1086.029</v>
      </c>
      <c r="K39" s="12">
        <f t="shared" si="10"/>
        <v>-4.98700000000008</v>
      </c>
      <c r="L39" s="12">
        <f>VLOOKUP(A:A,[1]TDSheet!$A:$U,21,0)</f>
        <v>350</v>
      </c>
      <c r="M39" s="12">
        <f>VLOOKUP(A:A,[1]TDSheet!$A:$AI,35,0)</f>
        <v>88</v>
      </c>
      <c r="N39" s="12">
        <f>VLOOKUP(A:A,[1]TDSheet!$A:$P,16,0)</f>
        <v>88</v>
      </c>
      <c r="O39" s="12">
        <f>VLOOKUP(A:A,[1]TDSheet!$A:$W,23,0)</f>
        <v>200</v>
      </c>
      <c r="P39" s="12"/>
      <c r="Q39" s="12"/>
      <c r="R39" s="12"/>
      <c r="S39" s="12"/>
      <c r="T39" s="12"/>
      <c r="U39" s="12"/>
      <c r="V39" s="12">
        <f t="shared" si="11"/>
        <v>175.92399999999998</v>
      </c>
      <c r="W39" s="14"/>
      <c r="X39" s="15">
        <f t="shared" si="12"/>
        <v>6.2288090311725526</v>
      </c>
      <c r="Y39" s="12">
        <f t="shared" si="13"/>
        <v>3.1024590163934431</v>
      </c>
      <c r="Z39" s="12"/>
      <c r="AA39" s="12"/>
      <c r="AB39" s="12">
        <f>VLOOKUP(A:A,[1]TDSheet!$A:$AB,28,0)</f>
        <v>201.422</v>
      </c>
      <c r="AC39" s="12">
        <v>0</v>
      </c>
      <c r="AD39" s="12">
        <f>VLOOKUP(A:A,[1]TDSheet!$A:$AE,31,0)</f>
        <v>153.7732</v>
      </c>
      <c r="AE39" s="12">
        <f>VLOOKUP(A:A,[1]TDSheet!$A:$V,22,0)</f>
        <v>193.18119999999999</v>
      </c>
      <c r="AF39" s="12">
        <f>VLOOKUP(A:A,[3]TDSheet!$A:$D,4,0)</f>
        <v>134.16999999999999</v>
      </c>
      <c r="AG39" s="12">
        <f>VLOOKUP(A:A,[1]TDSheet!$A:$AG,33,0)</f>
        <v>0</v>
      </c>
      <c r="AH39" s="12">
        <f t="shared" si="14"/>
        <v>0</v>
      </c>
      <c r="AI39" s="12">
        <f t="shared" si="15"/>
        <v>0</v>
      </c>
      <c r="AJ39" s="12"/>
      <c r="AK39" s="12"/>
    </row>
    <row r="40" spans="1:37" s="1" customFormat="1" ht="21.95" customHeight="1" outlineLevel="1" x14ac:dyDescent="0.2">
      <c r="A40" s="7" t="s">
        <v>44</v>
      </c>
      <c r="B40" s="7" t="s">
        <v>9</v>
      </c>
      <c r="C40" s="8">
        <v>58.875999999999998</v>
      </c>
      <c r="D40" s="8">
        <v>418.572</v>
      </c>
      <c r="E40" s="8">
        <v>242.34</v>
      </c>
      <c r="F40" s="8">
        <v>219.07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306.767</v>
      </c>
      <c r="K40" s="12">
        <f t="shared" si="10"/>
        <v>-64.426999999999992</v>
      </c>
      <c r="L40" s="12">
        <f>VLOOKUP(A:A,[1]TDSheet!$A:$U,21,0)</f>
        <v>100</v>
      </c>
      <c r="M40" s="12">
        <f>VLOOKUP(A:A,[1]TDSheet!$A:$AI,35,0)</f>
        <v>20</v>
      </c>
      <c r="N40" s="12">
        <f>VLOOKUP(A:A,[1]TDSheet!$A:$P,16,0)</f>
        <v>20</v>
      </c>
      <c r="O40" s="12">
        <f>VLOOKUP(A:A,[1]TDSheet!$A:$W,23,0)</f>
        <v>50</v>
      </c>
      <c r="P40" s="12"/>
      <c r="Q40" s="12"/>
      <c r="R40" s="12"/>
      <c r="S40" s="12"/>
      <c r="T40" s="12"/>
      <c r="U40" s="12"/>
      <c r="V40" s="12">
        <f t="shared" si="11"/>
        <v>48.468000000000004</v>
      </c>
      <c r="W40" s="14"/>
      <c r="X40" s="15">
        <f t="shared" si="12"/>
        <v>7.6147148634150357</v>
      </c>
      <c r="Y40" s="12">
        <f t="shared" si="13"/>
        <v>4.5198894115705199</v>
      </c>
      <c r="Z40" s="12"/>
      <c r="AA40" s="12"/>
      <c r="AB40" s="12">
        <f>VLOOKUP(A:A,[1]TDSheet!$A:$AB,28,0)</f>
        <v>0</v>
      </c>
      <c r="AC40" s="12">
        <v>0</v>
      </c>
      <c r="AD40" s="12">
        <f>VLOOKUP(A:A,[1]TDSheet!$A:$AE,31,0)</f>
        <v>33.801200000000001</v>
      </c>
      <c r="AE40" s="12">
        <f>VLOOKUP(A:A,[1]TDSheet!$A:$V,22,0)</f>
        <v>53.199800000000003</v>
      </c>
      <c r="AF40" s="12">
        <f>VLOOKUP(A:A,[3]TDSheet!$A:$D,4,0)</f>
        <v>71.186999999999998</v>
      </c>
      <c r="AG40" s="12" t="str">
        <f>VLOOKUP(A:A,[1]TDSheet!$A:$AG,33,0)</f>
        <v>косяк ш</v>
      </c>
      <c r="AH40" s="12">
        <f t="shared" si="14"/>
        <v>0</v>
      </c>
      <c r="AI40" s="12">
        <f t="shared" si="15"/>
        <v>0</v>
      </c>
      <c r="AJ40" s="12"/>
      <c r="AK40" s="12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1294.9870000000001</v>
      </c>
      <c r="D41" s="8">
        <v>15496.037</v>
      </c>
      <c r="E41" s="8">
        <v>12031.539000000001</v>
      </c>
      <c r="F41" s="8">
        <v>4603.5780000000004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11810.235000000001</v>
      </c>
      <c r="K41" s="12">
        <f t="shared" si="10"/>
        <v>221.30400000000009</v>
      </c>
      <c r="L41" s="12">
        <f>VLOOKUP(A:A,[1]TDSheet!$A:$U,21,0)</f>
        <v>0</v>
      </c>
      <c r="M41" s="12">
        <f>VLOOKUP(A:A,[1]TDSheet!$A:$AI,35,0)</f>
        <v>5100</v>
      </c>
      <c r="N41" s="12">
        <f>VLOOKUP(A:A,[1]TDSheet!$A:$P,16,0)</f>
        <v>1600</v>
      </c>
      <c r="O41" s="12">
        <f>VLOOKUP(A:A,[1]TDSheet!$A:$W,23,0)</f>
        <v>2200</v>
      </c>
      <c r="P41" s="12"/>
      <c r="Q41" s="12"/>
      <c r="R41" s="12"/>
      <c r="S41" s="12"/>
      <c r="T41" s="12"/>
      <c r="U41" s="12"/>
      <c r="V41" s="12">
        <f t="shared" si="11"/>
        <v>1823.6997999999999</v>
      </c>
      <c r="W41" s="14">
        <v>1000</v>
      </c>
      <c r="X41" s="15">
        <f t="shared" si="12"/>
        <v>6.1981571747718576</v>
      </c>
      <c r="Y41" s="12">
        <f t="shared" si="13"/>
        <v>2.5243069062134023</v>
      </c>
      <c r="Z41" s="12"/>
      <c r="AA41" s="12"/>
      <c r="AB41" s="12">
        <f>VLOOKUP(A:A,[1]TDSheet!$A:$AB,28,0)</f>
        <v>2913.04</v>
      </c>
      <c r="AC41" s="12">
        <v>0</v>
      </c>
      <c r="AD41" s="12">
        <f>VLOOKUP(A:A,[1]TDSheet!$A:$AE,31,0)</f>
        <v>2007.4759999999999</v>
      </c>
      <c r="AE41" s="12">
        <f>VLOOKUP(A:A,[1]TDSheet!$A:$V,22,0)</f>
        <v>1897.1487999999997</v>
      </c>
      <c r="AF41" s="12">
        <f>VLOOKUP(A:A,[3]TDSheet!$A:$D,4,0)</f>
        <v>1946.338</v>
      </c>
      <c r="AG41" s="12" t="str">
        <f>VLOOKUP(A:A,[1]TDSheet!$A:$AG,33,0)</f>
        <v>оконч</v>
      </c>
      <c r="AH41" s="12">
        <f t="shared" si="14"/>
        <v>1000</v>
      </c>
      <c r="AI41" s="12">
        <f t="shared" si="15"/>
        <v>1000</v>
      </c>
      <c r="AJ41" s="12"/>
      <c r="AK41" s="12"/>
    </row>
    <row r="42" spans="1:37" s="1" customFormat="1" ht="11.1" customHeight="1" outlineLevel="1" x14ac:dyDescent="0.2">
      <c r="A42" s="7" t="s">
        <v>46</v>
      </c>
      <c r="B42" s="7" t="s">
        <v>9</v>
      </c>
      <c r="C42" s="8">
        <v>13.708</v>
      </c>
      <c r="D42" s="8">
        <v>651.76</v>
      </c>
      <c r="E42" s="8">
        <v>299.82</v>
      </c>
      <c r="F42" s="8">
        <v>365.64800000000002</v>
      </c>
      <c r="G42" s="1" t="str">
        <f>VLOOKUP(A:A,[1]TDSheet!$A:$G,7,0)</f>
        <v>н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336.75400000000002</v>
      </c>
      <c r="K42" s="12">
        <f t="shared" si="10"/>
        <v>-36.934000000000026</v>
      </c>
      <c r="L42" s="12">
        <f>VLOOKUP(A:A,[1]TDSheet!$A:$U,21,0)</f>
        <v>0</v>
      </c>
      <c r="M42" s="12">
        <f>VLOOKUP(A:A,[1]TDSheet!$A:$AI,35,0)</f>
        <v>34</v>
      </c>
      <c r="N42" s="12">
        <f>VLOOKUP(A:A,[1]TDSheet!$A:$P,16,0)</f>
        <v>34</v>
      </c>
      <c r="O42" s="12">
        <f>VLOOKUP(A:A,[1]TDSheet!$A:$W,23,0)</f>
        <v>50</v>
      </c>
      <c r="P42" s="12"/>
      <c r="Q42" s="12"/>
      <c r="R42" s="12"/>
      <c r="S42" s="12"/>
      <c r="T42" s="12"/>
      <c r="U42" s="12"/>
      <c r="V42" s="12">
        <f t="shared" si="11"/>
        <v>40.555999999999997</v>
      </c>
      <c r="W42" s="14"/>
      <c r="X42" s="15">
        <f t="shared" si="12"/>
        <v>10.248742479534473</v>
      </c>
      <c r="Y42" s="12">
        <f t="shared" si="13"/>
        <v>9.0158792780353103</v>
      </c>
      <c r="Z42" s="12"/>
      <c r="AA42" s="12"/>
      <c r="AB42" s="12">
        <f>VLOOKUP(A:A,[1]TDSheet!$A:$AB,28,0)</f>
        <v>97.04</v>
      </c>
      <c r="AC42" s="12">
        <v>0</v>
      </c>
      <c r="AD42" s="12">
        <f>VLOOKUP(A:A,[1]TDSheet!$A:$AE,31,0)</f>
        <v>81.454800000000006</v>
      </c>
      <c r="AE42" s="12">
        <f>VLOOKUP(A:A,[1]TDSheet!$A:$V,22,0)</f>
        <v>57.878999999999998</v>
      </c>
      <c r="AF42" s="12">
        <f>VLOOKUP(A:A,[3]TDSheet!$A:$D,4,0)</f>
        <v>26.968</v>
      </c>
      <c r="AG42" s="12">
        <f>VLOOKUP(A:A,[1]TDSheet!$A:$AG,33,0)</f>
        <v>0</v>
      </c>
      <c r="AH42" s="12">
        <f t="shared" si="14"/>
        <v>0</v>
      </c>
      <c r="AI42" s="12">
        <f t="shared" si="15"/>
        <v>0</v>
      </c>
      <c r="AJ42" s="12"/>
      <c r="AK42" s="12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3.9889999999999999</v>
      </c>
      <c r="D43" s="8">
        <v>169.584</v>
      </c>
      <c r="E43" s="8">
        <v>50.085999999999999</v>
      </c>
      <c r="F43" s="8">
        <v>123.48699999999999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93.164000000000001</v>
      </c>
      <c r="K43" s="12">
        <f t="shared" si="10"/>
        <v>-43.078000000000003</v>
      </c>
      <c r="L43" s="12">
        <f>VLOOKUP(A:A,[1]TDSheet!$A:$U,21,0)</f>
        <v>0</v>
      </c>
      <c r="M43" s="12">
        <f>VLOOKUP(A:A,[1]TDSheet!$A:$AI,35,0)</f>
        <v>12</v>
      </c>
      <c r="N43" s="12">
        <f>VLOOKUP(A:A,[1]TDSheet!$A:$P,16,0)</f>
        <v>12</v>
      </c>
      <c r="O43" s="12">
        <f>VLOOKUP(A:A,[1]TDSheet!$A:$W,23,0)</f>
        <v>20</v>
      </c>
      <c r="P43" s="12"/>
      <c r="Q43" s="12"/>
      <c r="R43" s="12"/>
      <c r="S43" s="12"/>
      <c r="T43" s="12"/>
      <c r="U43" s="12"/>
      <c r="V43" s="12">
        <f t="shared" si="11"/>
        <v>10.017199999999999</v>
      </c>
      <c r="W43" s="14"/>
      <c r="X43" s="15">
        <f t="shared" si="12"/>
        <v>14.324062612306832</v>
      </c>
      <c r="Y43" s="12">
        <f t="shared" si="13"/>
        <v>12.327496705666254</v>
      </c>
      <c r="Z43" s="12"/>
      <c r="AA43" s="12"/>
      <c r="AB43" s="12">
        <f>VLOOKUP(A:A,[1]TDSheet!$A:$AB,28,0)</f>
        <v>0</v>
      </c>
      <c r="AC43" s="12">
        <v>0</v>
      </c>
      <c r="AD43" s="12">
        <f>VLOOKUP(A:A,[1]TDSheet!$A:$AE,31,0)</f>
        <v>8.7970000000000006</v>
      </c>
      <c r="AE43" s="12">
        <f>VLOOKUP(A:A,[1]TDSheet!$A:$V,22,0)</f>
        <v>15.744399999999999</v>
      </c>
      <c r="AF43" s="12">
        <f>VLOOKUP(A:A,[3]TDSheet!$A:$D,4,0)</f>
        <v>28.023</v>
      </c>
      <c r="AG43" s="12">
        <f>VLOOKUP(A:A,[1]TDSheet!$A:$AG,33,0)</f>
        <v>0</v>
      </c>
      <c r="AH43" s="12">
        <f t="shared" si="14"/>
        <v>0</v>
      </c>
      <c r="AI43" s="12">
        <f t="shared" si="15"/>
        <v>0</v>
      </c>
      <c r="AJ43" s="12"/>
      <c r="AK43" s="12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-0.84699999999999998</v>
      </c>
      <c r="D44" s="8">
        <v>979.16200000000003</v>
      </c>
      <c r="E44" s="8">
        <v>777.81500000000005</v>
      </c>
      <c r="F44" s="8">
        <v>196.78399999999999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811.90800000000002</v>
      </c>
      <c r="K44" s="12">
        <f t="shared" si="10"/>
        <v>-34.092999999999961</v>
      </c>
      <c r="L44" s="12">
        <f>VLOOKUP(A:A,[1]TDSheet!$A:$U,21,0)</f>
        <v>200</v>
      </c>
      <c r="M44" s="12">
        <f>VLOOKUP(A:A,[1]TDSheet!$A:$AI,35,0)</f>
        <v>56</v>
      </c>
      <c r="N44" s="12">
        <f>VLOOKUP(A:A,[1]TDSheet!$A:$P,16,0)</f>
        <v>56</v>
      </c>
      <c r="O44" s="12">
        <f>VLOOKUP(A:A,[1]TDSheet!$A:$W,23,0)</f>
        <v>100</v>
      </c>
      <c r="P44" s="12"/>
      <c r="Q44" s="12"/>
      <c r="R44" s="12"/>
      <c r="S44" s="12"/>
      <c r="T44" s="12"/>
      <c r="U44" s="12"/>
      <c r="V44" s="12">
        <f t="shared" si="11"/>
        <v>136.54560000000001</v>
      </c>
      <c r="W44" s="14">
        <v>350</v>
      </c>
      <c r="X44" s="15">
        <f t="shared" si="12"/>
        <v>6.2014740863125573</v>
      </c>
      <c r="Y44" s="12">
        <f t="shared" si="13"/>
        <v>1.4411595833186861</v>
      </c>
      <c r="Z44" s="12"/>
      <c r="AA44" s="12"/>
      <c r="AB44" s="12">
        <f>VLOOKUP(A:A,[1]TDSheet!$A:$AB,28,0)</f>
        <v>95.087000000000003</v>
      </c>
      <c r="AC44" s="12">
        <v>0</v>
      </c>
      <c r="AD44" s="12">
        <f>VLOOKUP(A:A,[1]TDSheet!$A:$AE,31,0)</f>
        <v>102.0744</v>
      </c>
      <c r="AE44" s="12">
        <f>VLOOKUP(A:A,[1]TDSheet!$A:$V,22,0)</f>
        <v>102.49680000000001</v>
      </c>
      <c r="AF44" s="12">
        <f>VLOOKUP(A:A,[3]TDSheet!$A:$D,4,0)</f>
        <v>134.11500000000001</v>
      </c>
      <c r="AG44" s="12">
        <f>VLOOKUP(A:A,[1]TDSheet!$A:$AG,33,0)</f>
        <v>0</v>
      </c>
      <c r="AH44" s="12">
        <f t="shared" si="14"/>
        <v>350</v>
      </c>
      <c r="AI44" s="12">
        <f t="shared" si="15"/>
        <v>350</v>
      </c>
      <c r="AJ44" s="12"/>
      <c r="AK44" s="12"/>
    </row>
    <row r="45" spans="1:37" s="1" customFormat="1" ht="11.1" customHeight="1" outlineLevel="1" x14ac:dyDescent="0.2">
      <c r="A45" s="7" t="s">
        <v>49</v>
      </c>
      <c r="B45" s="7" t="s">
        <v>9</v>
      </c>
      <c r="C45" s="8">
        <v>880.61300000000006</v>
      </c>
      <c r="D45" s="8">
        <v>11691.326999999999</v>
      </c>
      <c r="E45" s="8">
        <v>9352.4619999999995</v>
      </c>
      <c r="F45" s="8">
        <v>3116.181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9167.0329999999994</v>
      </c>
      <c r="K45" s="12">
        <f t="shared" si="10"/>
        <v>185.42900000000009</v>
      </c>
      <c r="L45" s="12">
        <f>VLOOKUP(A:A,[1]TDSheet!$A:$U,21,0)</f>
        <v>2700</v>
      </c>
      <c r="M45" s="12">
        <f>VLOOKUP(A:A,[1]TDSheet!$A:$AI,35,0)</f>
        <v>1000</v>
      </c>
      <c r="N45" s="12">
        <f>VLOOKUP(A:A,[1]TDSheet!$A:$P,16,0)</f>
        <v>1000</v>
      </c>
      <c r="O45" s="12">
        <f>VLOOKUP(A:A,[1]TDSheet!$A:$W,23,0)</f>
        <v>1700</v>
      </c>
      <c r="P45" s="12"/>
      <c r="Q45" s="12"/>
      <c r="R45" s="12"/>
      <c r="S45" s="12"/>
      <c r="T45" s="12"/>
      <c r="U45" s="12"/>
      <c r="V45" s="12">
        <f t="shared" si="11"/>
        <v>1407.9843999999998</v>
      </c>
      <c r="W45" s="14">
        <v>1200</v>
      </c>
      <c r="X45" s="15">
        <f t="shared" si="12"/>
        <v>6.1905380485749708</v>
      </c>
      <c r="Y45" s="12">
        <f t="shared" si="13"/>
        <v>2.2132212544400351</v>
      </c>
      <c r="Z45" s="12"/>
      <c r="AA45" s="12"/>
      <c r="AB45" s="12">
        <f>VLOOKUP(A:A,[1]TDSheet!$A:$AB,28,0)</f>
        <v>2312.54</v>
      </c>
      <c r="AC45" s="12">
        <v>0</v>
      </c>
      <c r="AD45" s="12">
        <f>VLOOKUP(A:A,[1]TDSheet!$A:$AE,31,0)</f>
        <v>1266.9574</v>
      </c>
      <c r="AE45" s="12">
        <f>VLOOKUP(A:A,[1]TDSheet!$A:$V,22,0)</f>
        <v>1429.7364</v>
      </c>
      <c r="AF45" s="12">
        <f>VLOOKUP(A:A,[3]TDSheet!$A:$D,4,0)</f>
        <v>1691.8810000000001</v>
      </c>
      <c r="AG45" s="12" t="str">
        <f>VLOOKUP(A:A,[1]TDSheet!$A:$AG,33,0)</f>
        <v>аксент</v>
      </c>
      <c r="AH45" s="12">
        <f t="shared" si="14"/>
        <v>1200</v>
      </c>
      <c r="AI45" s="12">
        <f t="shared" si="15"/>
        <v>1200</v>
      </c>
      <c r="AJ45" s="12"/>
      <c r="AK45" s="12"/>
    </row>
    <row r="46" spans="1:37" s="1" customFormat="1" ht="11.1" customHeight="1" outlineLevel="1" x14ac:dyDescent="0.2">
      <c r="A46" s="7" t="s">
        <v>50</v>
      </c>
      <c r="B46" s="7" t="s">
        <v>9</v>
      </c>
      <c r="C46" s="8">
        <v>504.77199999999999</v>
      </c>
      <c r="D46" s="8">
        <v>8935.7520000000004</v>
      </c>
      <c r="E46" s="8">
        <v>6857.5789999999997</v>
      </c>
      <c r="F46" s="8">
        <v>2484.7429999999999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6933.03</v>
      </c>
      <c r="K46" s="12">
        <f t="shared" si="10"/>
        <v>-75.451000000000022</v>
      </c>
      <c r="L46" s="12">
        <f>VLOOKUP(A:A,[1]TDSheet!$A:$U,21,0)</f>
        <v>0</v>
      </c>
      <c r="M46" s="12">
        <f>VLOOKUP(A:A,[1]TDSheet!$A:$AI,35,0)</f>
        <v>2880</v>
      </c>
      <c r="N46" s="12">
        <f>VLOOKUP(A:A,[1]TDSheet!$A:$P,16,0)</f>
        <v>1080</v>
      </c>
      <c r="O46" s="12">
        <f>VLOOKUP(A:A,[1]TDSheet!$A:$W,23,0)</f>
        <v>1100</v>
      </c>
      <c r="P46" s="12"/>
      <c r="Q46" s="12"/>
      <c r="R46" s="12"/>
      <c r="S46" s="12"/>
      <c r="T46" s="12"/>
      <c r="U46" s="12"/>
      <c r="V46" s="12">
        <f t="shared" si="11"/>
        <v>1010.8392</v>
      </c>
      <c r="W46" s="14">
        <v>1000</v>
      </c>
      <c r="X46" s="15">
        <f t="shared" si="12"/>
        <v>6.3162795823509814</v>
      </c>
      <c r="Y46" s="12">
        <f t="shared" si="13"/>
        <v>2.4580991714607032</v>
      </c>
      <c r="Z46" s="12"/>
      <c r="AA46" s="12"/>
      <c r="AB46" s="12">
        <f>VLOOKUP(A:A,[1]TDSheet!$A:$AB,28,0)</f>
        <v>1803.383</v>
      </c>
      <c r="AC46" s="12">
        <v>0</v>
      </c>
      <c r="AD46" s="12">
        <f>VLOOKUP(A:A,[1]TDSheet!$A:$AE,31,0)</f>
        <v>957.02060000000006</v>
      </c>
      <c r="AE46" s="12">
        <f>VLOOKUP(A:A,[1]TDSheet!$A:$V,22,0)</f>
        <v>1005.2185999999999</v>
      </c>
      <c r="AF46" s="12">
        <f>VLOOKUP(A:A,[3]TDSheet!$A:$D,4,0)</f>
        <v>999.67600000000004</v>
      </c>
      <c r="AG46" s="12" t="str">
        <f>VLOOKUP(A:A,[1]TDSheet!$A:$AG,33,0)</f>
        <v>оконч</v>
      </c>
      <c r="AH46" s="12">
        <f t="shared" si="14"/>
        <v>1000</v>
      </c>
      <c r="AI46" s="12">
        <f t="shared" si="15"/>
        <v>1000</v>
      </c>
      <c r="AJ46" s="12"/>
      <c r="AK46" s="12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-2.5169999999999999</v>
      </c>
      <c r="D47" s="8">
        <v>675.55499999999995</v>
      </c>
      <c r="E47" s="8">
        <v>420.91899999999998</v>
      </c>
      <c r="F47" s="8">
        <v>188.714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463.63499999999999</v>
      </c>
      <c r="K47" s="12">
        <f t="shared" si="10"/>
        <v>-42.716000000000008</v>
      </c>
      <c r="L47" s="12">
        <f>VLOOKUP(A:A,[1]TDSheet!$A:$U,21,0)</f>
        <v>70</v>
      </c>
      <c r="M47" s="12">
        <f>VLOOKUP(A:A,[1]TDSheet!$A:$AI,35,0)</f>
        <v>45.6</v>
      </c>
      <c r="N47" s="12">
        <f>VLOOKUP(A:A,[1]TDSheet!$A:$P,16,0)</f>
        <v>45.6</v>
      </c>
      <c r="O47" s="12">
        <f>VLOOKUP(A:A,[1]TDSheet!$A:$W,23,0)</f>
        <v>70</v>
      </c>
      <c r="P47" s="12"/>
      <c r="Q47" s="12"/>
      <c r="R47" s="12"/>
      <c r="S47" s="12"/>
      <c r="T47" s="12"/>
      <c r="U47" s="12"/>
      <c r="V47" s="12">
        <f t="shared" si="11"/>
        <v>64.128199999999993</v>
      </c>
      <c r="W47" s="14">
        <v>100</v>
      </c>
      <c r="X47" s="15">
        <f t="shared" si="12"/>
        <v>6.6852648288896308</v>
      </c>
      <c r="Y47" s="12">
        <f t="shared" si="13"/>
        <v>2.9427615308085993</v>
      </c>
      <c r="Z47" s="12"/>
      <c r="AA47" s="12"/>
      <c r="AB47" s="12">
        <f>VLOOKUP(A:A,[1]TDSheet!$A:$AB,28,0)</f>
        <v>100.27800000000001</v>
      </c>
      <c r="AC47" s="12">
        <v>0</v>
      </c>
      <c r="AD47" s="12">
        <f>VLOOKUP(A:A,[1]TDSheet!$A:$AE,31,0)</f>
        <v>50.618200000000002</v>
      </c>
      <c r="AE47" s="12">
        <f>VLOOKUP(A:A,[1]TDSheet!$A:$V,22,0)</f>
        <v>32.001599999999996</v>
      </c>
      <c r="AF47" s="12">
        <f>VLOOKUP(A:A,[3]TDSheet!$A:$D,4,0)</f>
        <v>71.125</v>
      </c>
      <c r="AG47" s="12">
        <f>VLOOKUP(A:A,[1]TDSheet!$A:$AG,33,0)</f>
        <v>0</v>
      </c>
      <c r="AH47" s="12">
        <f t="shared" si="14"/>
        <v>100</v>
      </c>
      <c r="AI47" s="12">
        <f t="shared" si="15"/>
        <v>100</v>
      </c>
      <c r="AJ47" s="12"/>
      <c r="AK47" s="12"/>
    </row>
    <row r="48" spans="1:37" s="1" customFormat="1" ht="21.95" customHeight="1" outlineLevel="1" x14ac:dyDescent="0.2">
      <c r="A48" s="7" t="s">
        <v>52</v>
      </c>
      <c r="B48" s="7" t="s">
        <v>9</v>
      </c>
      <c r="C48" s="8">
        <v>2.9430000000000001</v>
      </c>
      <c r="D48" s="8">
        <v>671.57</v>
      </c>
      <c r="E48" s="8">
        <v>515.73099999999999</v>
      </c>
      <c r="F48" s="8">
        <v>151.77099999999999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528.01099999999997</v>
      </c>
      <c r="K48" s="12">
        <f t="shared" si="10"/>
        <v>-12.279999999999973</v>
      </c>
      <c r="L48" s="12">
        <f>VLOOKUP(A:A,[1]TDSheet!$A:$U,21,0)</f>
        <v>60</v>
      </c>
      <c r="M48" s="12">
        <f>VLOOKUP(A:A,[1]TDSheet!$A:$AI,35,0)</f>
        <v>32.799999999999997</v>
      </c>
      <c r="N48" s="12">
        <f>VLOOKUP(A:A,[1]TDSheet!$A:$P,16,0)</f>
        <v>32.799999999999997</v>
      </c>
      <c r="O48" s="12">
        <f>VLOOKUP(A:A,[1]TDSheet!$A:$W,23,0)</f>
        <v>60</v>
      </c>
      <c r="P48" s="12"/>
      <c r="Q48" s="12"/>
      <c r="R48" s="12"/>
      <c r="S48" s="12"/>
      <c r="T48" s="12"/>
      <c r="U48" s="12"/>
      <c r="V48" s="12">
        <f t="shared" si="11"/>
        <v>88.283600000000007</v>
      </c>
      <c r="W48" s="14">
        <v>250</v>
      </c>
      <c r="X48" s="15">
        <f t="shared" si="12"/>
        <v>5.9101690461195497</v>
      </c>
      <c r="Y48" s="12">
        <f t="shared" si="13"/>
        <v>1.7191301668713099</v>
      </c>
      <c r="Z48" s="12"/>
      <c r="AA48" s="12"/>
      <c r="AB48" s="12">
        <f>VLOOKUP(A:A,[1]TDSheet!$A:$AB,28,0)</f>
        <v>74.313000000000002</v>
      </c>
      <c r="AC48" s="12">
        <v>0</v>
      </c>
      <c r="AD48" s="12">
        <f>VLOOKUP(A:A,[1]TDSheet!$A:$AE,31,0)</f>
        <v>72.031800000000004</v>
      </c>
      <c r="AE48" s="12">
        <f>VLOOKUP(A:A,[1]TDSheet!$A:$V,22,0)</f>
        <v>65.938599999999994</v>
      </c>
      <c r="AF48" s="12">
        <f>VLOOKUP(A:A,[3]TDSheet!$A:$D,4,0)</f>
        <v>101.916</v>
      </c>
      <c r="AG48" s="12">
        <f>VLOOKUP(A:A,[1]TDSheet!$A:$AG,33,0)</f>
        <v>0</v>
      </c>
      <c r="AH48" s="12">
        <f t="shared" si="14"/>
        <v>250</v>
      </c>
      <c r="AI48" s="12">
        <f t="shared" si="15"/>
        <v>250</v>
      </c>
      <c r="AJ48" s="12"/>
      <c r="AK48" s="12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3.2690000000000001</v>
      </c>
      <c r="D49" s="8">
        <v>67.088999999999999</v>
      </c>
      <c r="E49" s="8">
        <v>25.859000000000002</v>
      </c>
      <c r="F49" s="8">
        <v>43.451999999999998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27.622</v>
      </c>
      <c r="K49" s="12">
        <f t="shared" si="10"/>
        <v>-1.7629999999999981</v>
      </c>
      <c r="L49" s="12">
        <f>VLOOKUP(A:A,[1]TDSheet!$A:$U,21,0)</f>
        <v>0</v>
      </c>
      <c r="M49" s="12">
        <f>VLOOKUP(A:A,[1]TDSheet!$A:$AI,35,0)</f>
        <v>4</v>
      </c>
      <c r="N49" s="12">
        <f>VLOOKUP(A:A,[1]TDSheet!$A:$P,16,0)</f>
        <v>4</v>
      </c>
      <c r="O49" s="12">
        <f>VLOOKUP(A:A,[1]TDSheet!$A:$W,23,0)</f>
        <v>0</v>
      </c>
      <c r="P49" s="12"/>
      <c r="Q49" s="12"/>
      <c r="R49" s="12"/>
      <c r="S49" s="12"/>
      <c r="T49" s="12"/>
      <c r="U49" s="12"/>
      <c r="V49" s="12">
        <f t="shared" si="11"/>
        <v>4.0096000000000007</v>
      </c>
      <c r="W49" s="14"/>
      <c r="X49" s="15">
        <f t="shared" si="12"/>
        <v>10.836991221069431</v>
      </c>
      <c r="Y49" s="12">
        <f t="shared" si="13"/>
        <v>10.836991221069431</v>
      </c>
      <c r="Z49" s="12"/>
      <c r="AA49" s="12"/>
      <c r="AB49" s="12">
        <f>VLOOKUP(A:A,[1]TDSheet!$A:$AB,28,0)</f>
        <v>5.8109999999999999</v>
      </c>
      <c r="AC49" s="12">
        <v>0</v>
      </c>
      <c r="AD49" s="12">
        <f>VLOOKUP(A:A,[1]TDSheet!$A:$AE,31,0)</f>
        <v>3.633</v>
      </c>
      <c r="AE49" s="12">
        <f>VLOOKUP(A:A,[1]TDSheet!$A:$V,22,0)</f>
        <v>2.6165999999999996</v>
      </c>
      <c r="AF49" s="12">
        <f>VLOOKUP(A:A,[3]TDSheet!$A:$D,4,0)</f>
        <v>5.1639999999999997</v>
      </c>
      <c r="AG49" s="12" t="e">
        <f>VLOOKUP(A:A,[1]TDSheet!$A:$AG,33,0)</f>
        <v>#N/A</v>
      </c>
      <c r="AH49" s="12">
        <f t="shared" si="14"/>
        <v>0</v>
      </c>
      <c r="AI49" s="12">
        <f t="shared" si="15"/>
        <v>0</v>
      </c>
      <c r="AJ49" s="12"/>
      <c r="AK49" s="12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206.136</v>
      </c>
      <c r="D50" s="8">
        <v>1036.1110000000001</v>
      </c>
      <c r="E50" s="8">
        <v>773.45100000000002</v>
      </c>
      <c r="F50" s="8">
        <v>455.673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950.18</v>
      </c>
      <c r="K50" s="12">
        <f t="shared" si="10"/>
        <v>-176.72899999999993</v>
      </c>
      <c r="L50" s="12">
        <f>VLOOKUP(A:A,[1]TDSheet!$A:$U,21,0)</f>
        <v>150</v>
      </c>
      <c r="M50" s="12">
        <f>VLOOKUP(A:A,[1]TDSheet!$A:$AI,35,0)</f>
        <v>52</v>
      </c>
      <c r="N50" s="12">
        <f>VLOOKUP(A:A,[1]TDSheet!$A:$P,16,0)</f>
        <v>52</v>
      </c>
      <c r="O50" s="12">
        <f>VLOOKUP(A:A,[1]TDSheet!$A:$W,23,0)</f>
        <v>150</v>
      </c>
      <c r="P50" s="12"/>
      <c r="Q50" s="12"/>
      <c r="R50" s="12"/>
      <c r="S50" s="12"/>
      <c r="T50" s="12"/>
      <c r="U50" s="12"/>
      <c r="V50" s="12">
        <f t="shared" si="11"/>
        <v>132.51140000000001</v>
      </c>
      <c r="W50" s="14">
        <v>150</v>
      </c>
      <c r="X50" s="15">
        <f t="shared" si="12"/>
        <v>6.8346798841458165</v>
      </c>
      <c r="Y50" s="12">
        <f t="shared" si="13"/>
        <v>3.4387456475442866</v>
      </c>
      <c r="Z50" s="12"/>
      <c r="AA50" s="12"/>
      <c r="AB50" s="12">
        <f>VLOOKUP(A:A,[1]TDSheet!$A:$AB,28,0)</f>
        <v>110.89400000000001</v>
      </c>
      <c r="AC50" s="12">
        <v>0</v>
      </c>
      <c r="AD50" s="12">
        <f>VLOOKUP(A:A,[1]TDSheet!$A:$AE,31,0)</f>
        <v>106.0116</v>
      </c>
      <c r="AE50" s="12">
        <f>VLOOKUP(A:A,[1]TDSheet!$A:$V,22,0)</f>
        <v>101.08099999999999</v>
      </c>
      <c r="AF50" s="12">
        <f>VLOOKUP(A:A,[3]TDSheet!$A:$D,4,0)</f>
        <v>142.41399999999999</v>
      </c>
      <c r="AG50" s="12">
        <f>VLOOKUP(A:A,[1]TDSheet!$A:$AG,33,0)</f>
        <v>0</v>
      </c>
      <c r="AH50" s="12">
        <f t="shared" si="14"/>
        <v>150</v>
      </c>
      <c r="AI50" s="12">
        <f t="shared" si="15"/>
        <v>150</v>
      </c>
      <c r="AJ50" s="12"/>
      <c r="AK50" s="12"/>
    </row>
    <row r="51" spans="1:37" s="1" customFormat="1" ht="11.1" customHeight="1" outlineLevel="1" x14ac:dyDescent="0.2">
      <c r="A51" s="7" t="s">
        <v>55</v>
      </c>
      <c r="B51" s="7" t="s">
        <v>9</v>
      </c>
      <c r="C51" s="8">
        <v>8.0860000000000003</v>
      </c>
      <c r="D51" s="8">
        <v>172.208</v>
      </c>
      <c r="E51" s="8">
        <v>153.857</v>
      </c>
      <c r="F51" s="8">
        <v>25.728000000000002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215.73599999999999</v>
      </c>
      <c r="K51" s="12">
        <f t="shared" si="10"/>
        <v>-61.878999999999991</v>
      </c>
      <c r="L51" s="12">
        <f>VLOOKUP(A:A,[1]TDSheet!$A:$U,21,0)</f>
        <v>10</v>
      </c>
      <c r="M51" s="12">
        <f>VLOOKUP(A:A,[1]TDSheet!$A:$AI,35,0)</f>
        <v>56</v>
      </c>
      <c r="N51" s="12">
        <f>VLOOKUP(A:A,[1]TDSheet!$A:$P,16,0)</f>
        <v>56</v>
      </c>
      <c r="O51" s="12">
        <f>VLOOKUP(A:A,[1]TDSheet!$A:$W,23,0)</f>
        <v>20</v>
      </c>
      <c r="P51" s="12"/>
      <c r="Q51" s="12"/>
      <c r="R51" s="12"/>
      <c r="S51" s="12"/>
      <c r="T51" s="12"/>
      <c r="U51" s="12"/>
      <c r="V51" s="12">
        <f t="shared" si="11"/>
        <v>8.1142000000000003</v>
      </c>
      <c r="W51" s="14"/>
      <c r="X51" s="15">
        <f t="shared" si="12"/>
        <v>6.8679598728155584</v>
      </c>
      <c r="Y51" s="12">
        <f t="shared" si="13"/>
        <v>3.1707377190604125</v>
      </c>
      <c r="Z51" s="12"/>
      <c r="AA51" s="12"/>
      <c r="AB51" s="12">
        <f>VLOOKUP(A:A,[1]TDSheet!$A:$AB,28,0)</f>
        <v>113.286</v>
      </c>
      <c r="AC51" s="12">
        <v>0</v>
      </c>
      <c r="AD51" s="12">
        <f>VLOOKUP(A:A,[1]TDSheet!$A:$AE,31,0)</f>
        <v>6.1592000000000002</v>
      </c>
      <c r="AE51" s="12">
        <f>VLOOKUP(A:A,[1]TDSheet!$A:$V,22,0)</f>
        <v>8.0894000000000013</v>
      </c>
      <c r="AF51" s="12">
        <f>VLOOKUP(A:A,[3]TDSheet!$A:$D,4,0)</f>
        <v>6.3639999999999999</v>
      </c>
      <c r="AG51" s="12" t="str">
        <f>VLOOKUP(A:A,[1]TDSheet!$A:$AG,33,0)</f>
        <v>???</v>
      </c>
      <c r="AH51" s="12">
        <f t="shared" si="14"/>
        <v>0</v>
      </c>
      <c r="AI51" s="12">
        <f t="shared" si="15"/>
        <v>0</v>
      </c>
      <c r="AJ51" s="12"/>
      <c r="AK51" s="12"/>
    </row>
    <row r="52" spans="1:37" s="1" customFormat="1" ht="11.1" customHeight="1" outlineLevel="1" x14ac:dyDescent="0.2">
      <c r="A52" s="7" t="s">
        <v>56</v>
      </c>
      <c r="B52" s="7" t="s">
        <v>9</v>
      </c>
      <c r="C52" s="8">
        <v>63.805999999999997</v>
      </c>
      <c r="D52" s="8">
        <v>336.75700000000001</v>
      </c>
      <c r="E52" s="8">
        <v>218.21</v>
      </c>
      <c r="F52" s="8">
        <v>182.316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270.47399999999999</v>
      </c>
      <c r="K52" s="12">
        <f t="shared" si="10"/>
        <v>-52.263999999999982</v>
      </c>
      <c r="L52" s="12">
        <f>VLOOKUP(A:A,[1]TDSheet!$A:$U,21,0)</f>
        <v>70</v>
      </c>
      <c r="M52" s="12">
        <f>VLOOKUP(A:A,[1]TDSheet!$A:$AI,35,0)</f>
        <v>50.4</v>
      </c>
      <c r="N52" s="12">
        <f>VLOOKUP(A:A,[1]TDSheet!$A:$P,16,0)</f>
        <v>50.4</v>
      </c>
      <c r="O52" s="12">
        <f>VLOOKUP(A:A,[1]TDSheet!$A:$W,23,0)</f>
        <v>30</v>
      </c>
      <c r="P52" s="12"/>
      <c r="Q52" s="12"/>
      <c r="R52" s="12"/>
      <c r="S52" s="12"/>
      <c r="T52" s="12"/>
      <c r="U52" s="12"/>
      <c r="V52" s="12">
        <f t="shared" si="11"/>
        <v>22.919000000000004</v>
      </c>
      <c r="W52" s="14"/>
      <c r="X52" s="15">
        <f t="shared" si="12"/>
        <v>12.31798944107509</v>
      </c>
      <c r="Y52" s="12">
        <f t="shared" si="13"/>
        <v>7.9547973297264267</v>
      </c>
      <c r="Z52" s="12"/>
      <c r="AA52" s="12"/>
      <c r="AB52" s="12">
        <f>VLOOKUP(A:A,[1]TDSheet!$A:$AB,28,0)</f>
        <v>103.61499999999999</v>
      </c>
      <c r="AC52" s="12">
        <v>0</v>
      </c>
      <c r="AD52" s="12">
        <f>VLOOKUP(A:A,[1]TDSheet!$A:$AE,31,0)</f>
        <v>23.0886</v>
      </c>
      <c r="AE52" s="12">
        <f>VLOOKUP(A:A,[1]TDSheet!$A:$V,22,0)</f>
        <v>40.494600000000005</v>
      </c>
      <c r="AF52" s="12">
        <f>VLOOKUP(A:A,[3]TDSheet!$A:$D,4,0)</f>
        <v>39.939</v>
      </c>
      <c r="AG52" s="19" t="s">
        <v>148</v>
      </c>
      <c r="AH52" s="12">
        <f t="shared" si="14"/>
        <v>0</v>
      </c>
      <c r="AI52" s="12">
        <f t="shared" si="15"/>
        <v>0</v>
      </c>
      <c r="AJ52" s="12"/>
      <c r="AK52" s="12"/>
    </row>
    <row r="53" spans="1:37" s="1" customFormat="1" ht="11.1" customHeight="1" outlineLevel="1" x14ac:dyDescent="0.2">
      <c r="A53" s="7" t="s">
        <v>57</v>
      </c>
      <c r="B53" s="7" t="s">
        <v>9</v>
      </c>
      <c r="C53" s="8">
        <v>21.338000000000001</v>
      </c>
      <c r="D53" s="8">
        <v>462.68700000000001</v>
      </c>
      <c r="E53" s="8">
        <v>268.202</v>
      </c>
      <c r="F53" s="8">
        <v>170.5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304.05200000000002</v>
      </c>
      <c r="K53" s="12">
        <f t="shared" si="10"/>
        <v>-35.850000000000023</v>
      </c>
      <c r="L53" s="12">
        <f>VLOOKUP(A:A,[1]TDSheet!$A:$U,21,0)</f>
        <v>0</v>
      </c>
      <c r="M53" s="12">
        <f>VLOOKUP(A:A,[1]TDSheet!$A:$AI,35,0)</f>
        <v>30.4</v>
      </c>
      <c r="N53" s="12">
        <f>VLOOKUP(A:A,[1]TDSheet!$A:$P,16,0)</f>
        <v>30.4</v>
      </c>
      <c r="O53" s="12">
        <f>VLOOKUP(A:A,[1]TDSheet!$A:$W,23,0)</f>
        <v>20</v>
      </c>
      <c r="P53" s="12"/>
      <c r="Q53" s="12"/>
      <c r="R53" s="12"/>
      <c r="S53" s="12"/>
      <c r="T53" s="12"/>
      <c r="U53" s="12"/>
      <c r="V53" s="12">
        <f t="shared" si="11"/>
        <v>47.334400000000002</v>
      </c>
      <c r="W53" s="14">
        <v>100</v>
      </c>
      <c r="X53" s="15">
        <f t="shared" si="12"/>
        <v>6.1371856408869654</v>
      </c>
      <c r="Y53" s="12">
        <f t="shared" si="13"/>
        <v>3.6020315035154136</v>
      </c>
      <c r="Z53" s="12"/>
      <c r="AA53" s="12"/>
      <c r="AB53" s="12">
        <f>VLOOKUP(A:A,[1]TDSheet!$A:$AB,28,0)</f>
        <v>31.53</v>
      </c>
      <c r="AC53" s="12">
        <v>0</v>
      </c>
      <c r="AD53" s="12">
        <f>VLOOKUP(A:A,[1]TDSheet!$A:$AE,31,0)</f>
        <v>50.05</v>
      </c>
      <c r="AE53" s="12">
        <f>VLOOKUP(A:A,[1]TDSheet!$A:$V,22,0)</f>
        <v>41.696600000000004</v>
      </c>
      <c r="AF53" s="12">
        <f>VLOOKUP(A:A,[3]TDSheet!$A:$D,4,0)</f>
        <v>65.497</v>
      </c>
      <c r="AG53" s="12">
        <f>VLOOKUP(A:A,[1]TDSheet!$A:$AG,33,0)</f>
        <v>0</v>
      </c>
      <c r="AH53" s="12">
        <f t="shared" si="14"/>
        <v>100</v>
      </c>
      <c r="AI53" s="12">
        <f t="shared" si="15"/>
        <v>100</v>
      </c>
      <c r="AJ53" s="12"/>
      <c r="AK53" s="12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192.89400000000001</v>
      </c>
      <c r="D54" s="8">
        <v>3188.2930000000001</v>
      </c>
      <c r="E54" s="8">
        <v>1935.702</v>
      </c>
      <c r="F54" s="8">
        <v>765.86300000000006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1965.0329999999999</v>
      </c>
      <c r="K54" s="12">
        <f t="shared" si="10"/>
        <v>-29.330999999999904</v>
      </c>
      <c r="L54" s="12">
        <f>VLOOKUP(A:A,[1]TDSheet!$A:$U,21,0)</f>
        <v>500</v>
      </c>
      <c r="M54" s="12">
        <f>VLOOKUP(A:A,[1]TDSheet!$A:$AI,35,0)</f>
        <v>132</v>
      </c>
      <c r="N54" s="12">
        <f>VLOOKUP(A:A,[1]TDSheet!$A:$P,16,0)</f>
        <v>132</v>
      </c>
      <c r="O54" s="12">
        <f>VLOOKUP(A:A,[1]TDSheet!$A:$W,23,0)</f>
        <v>300</v>
      </c>
      <c r="P54" s="12"/>
      <c r="Q54" s="12"/>
      <c r="R54" s="12"/>
      <c r="S54" s="12"/>
      <c r="T54" s="12"/>
      <c r="U54" s="12"/>
      <c r="V54" s="12">
        <f t="shared" si="11"/>
        <v>334.15119999999996</v>
      </c>
      <c r="W54" s="14">
        <v>500</v>
      </c>
      <c r="X54" s="15">
        <f t="shared" si="12"/>
        <v>6.1824198147425493</v>
      </c>
      <c r="Y54" s="12">
        <f t="shared" si="13"/>
        <v>2.2919654336120896</v>
      </c>
      <c r="Z54" s="12"/>
      <c r="AA54" s="12"/>
      <c r="AB54" s="12">
        <f>VLOOKUP(A:A,[1]TDSheet!$A:$AB,28,0)</f>
        <v>264.94600000000003</v>
      </c>
      <c r="AC54" s="12">
        <v>0</v>
      </c>
      <c r="AD54" s="12">
        <f>VLOOKUP(A:A,[1]TDSheet!$A:$AE,31,0)</f>
        <v>303.23220000000003</v>
      </c>
      <c r="AE54" s="12">
        <f>VLOOKUP(A:A,[1]TDSheet!$A:$V,22,0)</f>
        <v>320.21499999999997</v>
      </c>
      <c r="AF54" s="12">
        <f>VLOOKUP(A:A,[3]TDSheet!$A:$D,4,0)</f>
        <v>377.86599999999999</v>
      </c>
      <c r="AG54" s="12" t="str">
        <f>VLOOKUP(A:A,[1]TDSheet!$A:$AG,33,0)</f>
        <v>аксент</v>
      </c>
      <c r="AH54" s="12">
        <f t="shared" si="14"/>
        <v>500</v>
      </c>
      <c r="AI54" s="12">
        <f t="shared" si="15"/>
        <v>500</v>
      </c>
      <c r="AJ54" s="12"/>
      <c r="AK54" s="12"/>
    </row>
    <row r="55" spans="1:37" s="1" customFormat="1" ht="21.95" customHeight="1" outlineLevel="1" x14ac:dyDescent="0.2">
      <c r="A55" s="7" t="s">
        <v>59</v>
      </c>
      <c r="B55" s="7" t="s">
        <v>9</v>
      </c>
      <c r="C55" s="8">
        <v>29.030999999999999</v>
      </c>
      <c r="D55" s="8">
        <v>170.48400000000001</v>
      </c>
      <c r="E55" s="8">
        <v>107.67700000000001</v>
      </c>
      <c r="F55" s="8">
        <v>91.837999999999994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118.29900000000001</v>
      </c>
      <c r="K55" s="12">
        <f t="shared" si="10"/>
        <v>-10.622</v>
      </c>
      <c r="L55" s="12">
        <f>VLOOKUP(A:A,[1]TDSheet!$A:$U,21,0)</f>
        <v>20</v>
      </c>
      <c r="M55" s="12">
        <f>VLOOKUP(A:A,[1]TDSheet!$A:$AI,35,0)</f>
        <v>8</v>
      </c>
      <c r="N55" s="12">
        <f>VLOOKUP(A:A,[1]TDSheet!$A:$P,16,0)</f>
        <v>8</v>
      </c>
      <c r="O55" s="12">
        <f>VLOOKUP(A:A,[1]TDSheet!$A:$W,23,0)</f>
        <v>0</v>
      </c>
      <c r="P55" s="12"/>
      <c r="Q55" s="12"/>
      <c r="R55" s="12"/>
      <c r="S55" s="12"/>
      <c r="T55" s="12"/>
      <c r="U55" s="12"/>
      <c r="V55" s="12">
        <f t="shared" si="11"/>
        <v>14.866800000000001</v>
      </c>
      <c r="W55" s="14"/>
      <c r="X55" s="15">
        <f t="shared" si="12"/>
        <v>7.5226679581349032</v>
      </c>
      <c r="Y55" s="12">
        <f t="shared" si="13"/>
        <v>6.1773885436005047</v>
      </c>
      <c r="Z55" s="12"/>
      <c r="AA55" s="12"/>
      <c r="AB55" s="12">
        <f>VLOOKUP(A:A,[1]TDSheet!$A:$AB,28,0)</f>
        <v>33.343000000000004</v>
      </c>
      <c r="AC55" s="12">
        <v>0</v>
      </c>
      <c r="AD55" s="12">
        <f>VLOOKUP(A:A,[1]TDSheet!$A:$AE,31,0)</f>
        <v>12.130599999999999</v>
      </c>
      <c r="AE55" s="12">
        <f>VLOOKUP(A:A,[1]TDSheet!$A:$V,22,0)</f>
        <v>16.3</v>
      </c>
      <c r="AF55" s="12">
        <f>VLOOKUP(A:A,[3]TDSheet!$A:$D,4,0)</f>
        <v>15.151</v>
      </c>
      <c r="AG55" s="12">
        <f>VLOOKUP(A:A,[1]TDSheet!$A:$AG,33,0)</f>
        <v>0</v>
      </c>
      <c r="AH55" s="12">
        <f t="shared" si="14"/>
        <v>0</v>
      </c>
      <c r="AI55" s="12">
        <f t="shared" si="15"/>
        <v>0</v>
      </c>
      <c r="AJ55" s="12"/>
      <c r="AK55" s="12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337.50700000000001</v>
      </c>
      <c r="D56" s="8">
        <v>385.60399999999998</v>
      </c>
      <c r="E56" s="8">
        <v>456.28300000000002</v>
      </c>
      <c r="F56" s="8">
        <v>260.94400000000002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467.69799999999998</v>
      </c>
      <c r="K56" s="12">
        <f t="shared" si="10"/>
        <v>-11.414999999999964</v>
      </c>
      <c r="L56" s="12">
        <f>VLOOKUP(A:A,[1]TDSheet!$A:$U,21,0)</f>
        <v>80</v>
      </c>
      <c r="M56" s="12">
        <f>VLOOKUP(A:A,[1]TDSheet!$A:$AI,35,0)</f>
        <v>32</v>
      </c>
      <c r="N56" s="12">
        <f>VLOOKUP(A:A,[1]TDSheet!$A:$P,16,0)</f>
        <v>32</v>
      </c>
      <c r="O56" s="12">
        <f>VLOOKUP(A:A,[1]TDSheet!$A:$W,23,0)</f>
        <v>80</v>
      </c>
      <c r="P56" s="12"/>
      <c r="Q56" s="12"/>
      <c r="R56" s="12"/>
      <c r="S56" s="12"/>
      <c r="T56" s="12"/>
      <c r="U56" s="12"/>
      <c r="V56" s="12">
        <f t="shared" si="11"/>
        <v>38.3688</v>
      </c>
      <c r="W56" s="14"/>
      <c r="X56" s="15">
        <f t="shared" si="12"/>
        <v>10.970997268614083</v>
      </c>
      <c r="Y56" s="12">
        <f t="shared" si="13"/>
        <v>6.8009424323929863</v>
      </c>
      <c r="Z56" s="12"/>
      <c r="AA56" s="12"/>
      <c r="AB56" s="12">
        <f>VLOOKUP(A:A,[1]TDSheet!$A:$AB,28,0)</f>
        <v>264.43900000000002</v>
      </c>
      <c r="AC56" s="12">
        <v>0</v>
      </c>
      <c r="AD56" s="12">
        <f>VLOOKUP(A:A,[1]TDSheet!$A:$AE,31,0)</f>
        <v>39.024799999999999</v>
      </c>
      <c r="AE56" s="12">
        <f>VLOOKUP(A:A,[1]TDSheet!$A:$V,22,0)</f>
        <v>57.121199999999988</v>
      </c>
      <c r="AF56" s="12">
        <f>VLOOKUP(A:A,[3]TDSheet!$A:$D,4,0)</f>
        <v>35.649000000000001</v>
      </c>
      <c r="AG56" s="12" t="str">
        <f>VLOOKUP(A:A,[1]TDSheet!$A:$AG,33,0)</f>
        <v>ферат</v>
      </c>
      <c r="AH56" s="12">
        <f t="shared" si="14"/>
        <v>0</v>
      </c>
      <c r="AI56" s="12">
        <f t="shared" si="15"/>
        <v>0</v>
      </c>
      <c r="AJ56" s="12"/>
      <c r="AK56" s="12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36.558999999999997</v>
      </c>
      <c r="D57" s="8">
        <v>318.31200000000001</v>
      </c>
      <c r="E57" s="8">
        <v>194.685</v>
      </c>
      <c r="F57" s="8">
        <v>110.809</v>
      </c>
      <c r="G57" s="1">
        <f>VLOOKUP(A:A,[1]TDSheet!$A:$G,7,0)</f>
        <v>0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208.18700000000001</v>
      </c>
      <c r="K57" s="12">
        <f t="shared" si="10"/>
        <v>-13.50200000000001</v>
      </c>
      <c r="L57" s="12">
        <f>VLOOKUP(A:A,[1]TDSheet!$A:$U,21,0)</f>
        <v>30</v>
      </c>
      <c r="M57" s="12">
        <f>VLOOKUP(A:A,[1]TDSheet!$A:$AI,35,0)</f>
        <v>28</v>
      </c>
      <c r="N57" s="12">
        <f>VLOOKUP(A:A,[1]TDSheet!$A:$P,16,0)</f>
        <v>28</v>
      </c>
      <c r="O57" s="12">
        <f>VLOOKUP(A:A,[1]TDSheet!$A:$W,23,0)</f>
        <v>30</v>
      </c>
      <c r="P57" s="12"/>
      <c r="Q57" s="12"/>
      <c r="R57" s="12"/>
      <c r="S57" s="12"/>
      <c r="T57" s="12"/>
      <c r="U57" s="12"/>
      <c r="V57" s="12">
        <f t="shared" si="11"/>
        <v>19.9084</v>
      </c>
      <c r="W57" s="14"/>
      <c r="X57" s="15">
        <f t="shared" si="12"/>
        <v>8.5797452331679089</v>
      </c>
      <c r="Y57" s="12">
        <f t="shared" si="13"/>
        <v>5.5659420144260716</v>
      </c>
      <c r="Z57" s="12"/>
      <c r="AA57" s="12"/>
      <c r="AB57" s="12">
        <f>VLOOKUP(A:A,[1]TDSheet!$A:$AB,28,0)</f>
        <v>95.143000000000001</v>
      </c>
      <c r="AC57" s="12">
        <v>0</v>
      </c>
      <c r="AD57" s="12">
        <f>VLOOKUP(A:A,[1]TDSheet!$A:$AE,31,0)</f>
        <v>22.239599999999999</v>
      </c>
      <c r="AE57" s="12">
        <f>VLOOKUP(A:A,[1]TDSheet!$A:$V,22,0)</f>
        <v>25.317200000000003</v>
      </c>
      <c r="AF57" s="12">
        <f>VLOOKUP(A:A,[3]TDSheet!$A:$D,4,0)</f>
        <v>22.58</v>
      </c>
      <c r="AG57" s="12">
        <f>VLOOKUP(A:A,[1]TDSheet!$A:$AG,33,0)</f>
        <v>0</v>
      </c>
      <c r="AH57" s="12">
        <f t="shared" si="14"/>
        <v>0</v>
      </c>
      <c r="AI57" s="12">
        <f t="shared" si="15"/>
        <v>0</v>
      </c>
      <c r="AJ57" s="12"/>
      <c r="AK57" s="12"/>
    </row>
    <row r="58" spans="1:37" s="1" customFormat="1" ht="11.1" customHeight="1" outlineLevel="1" x14ac:dyDescent="0.2">
      <c r="A58" s="7" t="s">
        <v>62</v>
      </c>
      <c r="B58" s="7" t="s">
        <v>9</v>
      </c>
      <c r="C58" s="8">
        <v>15.602</v>
      </c>
      <c r="D58" s="8">
        <v>862.99400000000003</v>
      </c>
      <c r="E58" s="8">
        <v>518.21900000000005</v>
      </c>
      <c r="F58" s="8">
        <v>341.79599999999999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609.73099999999999</v>
      </c>
      <c r="K58" s="12">
        <f t="shared" si="10"/>
        <v>-91.511999999999944</v>
      </c>
      <c r="L58" s="12">
        <f>VLOOKUP(A:A,[1]TDSheet!$A:$U,21,0)</f>
        <v>100</v>
      </c>
      <c r="M58" s="12">
        <f>VLOOKUP(A:A,[1]TDSheet!$A:$AI,35,0)</f>
        <v>40</v>
      </c>
      <c r="N58" s="12">
        <f>VLOOKUP(A:A,[1]TDSheet!$A:$P,16,0)</f>
        <v>40</v>
      </c>
      <c r="O58" s="12">
        <f>VLOOKUP(A:A,[1]TDSheet!$A:$W,23,0)</f>
        <v>100</v>
      </c>
      <c r="P58" s="12"/>
      <c r="Q58" s="12"/>
      <c r="R58" s="12"/>
      <c r="S58" s="12"/>
      <c r="T58" s="12"/>
      <c r="U58" s="12"/>
      <c r="V58" s="12">
        <f t="shared" si="11"/>
        <v>103.64380000000001</v>
      </c>
      <c r="W58" s="14">
        <v>150</v>
      </c>
      <c r="X58" s="15">
        <f t="shared" si="12"/>
        <v>6.6747456191301353</v>
      </c>
      <c r="Y58" s="12">
        <f t="shared" si="13"/>
        <v>3.2977949476958579</v>
      </c>
      <c r="Z58" s="12"/>
      <c r="AA58" s="12"/>
      <c r="AB58" s="12">
        <f>VLOOKUP(A:A,[1]TDSheet!$A:$AB,28,0)</f>
        <v>0</v>
      </c>
      <c r="AC58" s="12">
        <v>0</v>
      </c>
      <c r="AD58" s="12">
        <f>VLOOKUP(A:A,[1]TDSheet!$A:$AE,31,0)</f>
        <v>90.375799999999998</v>
      </c>
      <c r="AE58" s="12">
        <f>VLOOKUP(A:A,[1]TDSheet!$A:$V,22,0)</f>
        <v>29.457600000000003</v>
      </c>
      <c r="AF58" s="12">
        <f>VLOOKUP(A:A,[3]TDSheet!$A:$D,4,0)</f>
        <v>111.45</v>
      </c>
      <c r="AG58" s="12">
        <f>VLOOKUP(A:A,[1]TDSheet!$A:$AG,33,0)</f>
        <v>0</v>
      </c>
      <c r="AH58" s="12">
        <f t="shared" si="14"/>
        <v>150</v>
      </c>
      <c r="AI58" s="12">
        <f t="shared" si="15"/>
        <v>150</v>
      </c>
      <c r="AJ58" s="12"/>
      <c r="AK58" s="12"/>
    </row>
    <row r="59" spans="1:37" s="1" customFormat="1" ht="11.1" customHeight="1" outlineLevel="1" x14ac:dyDescent="0.2">
      <c r="A59" s="7" t="s">
        <v>63</v>
      </c>
      <c r="B59" s="7" t="s">
        <v>9</v>
      </c>
      <c r="C59" s="8">
        <v>19.648</v>
      </c>
      <c r="D59" s="8">
        <v>836.11</v>
      </c>
      <c r="E59" s="8">
        <v>548.88599999999997</v>
      </c>
      <c r="F59" s="8">
        <v>304.03399999999999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607.60699999999997</v>
      </c>
      <c r="K59" s="12">
        <f t="shared" si="10"/>
        <v>-58.721000000000004</v>
      </c>
      <c r="L59" s="12">
        <f>VLOOKUP(A:A,[1]TDSheet!$A:$U,21,0)</f>
        <v>90</v>
      </c>
      <c r="M59" s="12">
        <f>VLOOKUP(A:A,[1]TDSheet!$A:$AI,35,0)</f>
        <v>68</v>
      </c>
      <c r="N59" s="12">
        <f>VLOOKUP(A:A,[1]TDSheet!$A:$P,16,0)</f>
        <v>68</v>
      </c>
      <c r="O59" s="12">
        <f>VLOOKUP(A:A,[1]TDSheet!$A:$W,23,0)</f>
        <v>100</v>
      </c>
      <c r="P59" s="12"/>
      <c r="Q59" s="12"/>
      <c r="R59" s="12"/>
      <c r="S59" s="12"/>
      <c r="T59" s="12"/>
      <c r="U59" s="12"/>
      <c r="V59" s="12">
        <f t="shared" si="11"/>
        <v>84.081999999999994</v>
      </c>
      <c r="W59" s="14">
        <v>50</v>
      </c>
      <c r="X59" s="15">
        <f t="shared" si="12"/>
        <v>6.4702790133441166</v>
      </c>
      <c r="Y59" s="12">
        <f t="shared" si="13"/>
        <v>3.6159225517946769</v>
      </c>
      <c r="Z59" s="12"/>
      <c r="AA59" s="12"/>
      <c r="AB59" s="12">
        <f>VLOOKUP(A:A,[1]TDSheet!$A:$AB,28,0)</f>
        <v>128.476</v>
      </c>
      <c r="AC59" s="12">
        <v>0</v>
      </c>
      <c r="AD59" s="12">
        <f>VLOOKUP(A:A,[1]TDSheet!$A:$AE,31,0)</f>
        <v>74.1434</v>
      </c>
      <c r="AE59" s="12">
        <f>VLOOKUP(A:A,[1]TDSheet!$A:$V,22,0)</f>
        <v>90.279600000000002</v>
      </c>
      <c r="AF59" s="12">
        <f>VLOOKUP(A:A,[3]TDSheet!$A:$D,4,0)</f>
        <v>73.063000000000002</v>
      </c>
      <c r="AG59" s="12">
        <f>VLOOKUP(A:A,[1]TDSheet!$A:$AG,33,0)</f>
        <v>0</v>
      </c>
      <c r="AH59" s="12">
        <f t="shared" si="14"/>
        <v>50</v>
      </c>
      <c r="AI59" s="12">
        <f t="shared" si="15"/>
        <v>50</v>
      </c>
      <c r="AJ59" s="12"/>
      <c r="AK59" s="12"/>
    </row>
    <row r="60" spans="1:37" s="1" customFormat="1" ht="21.95" customHeight="1" outlineLevel="1" x14ac:dyDescent="0.2">
      <c r="A60" s="7" t="s">
        <v>64</v>
      </c>
      <c r="B60" s="7" t="s">
        <v>9</v>
      </c>
      <c r="C60" s="8">
        <v>21.484000000000002</v>
      </c>
      <c r="D60" s="8">
        <v>862.65200000000004</v>
      </c>
      <c r="E60" s="8">
        <v>527.24</v>
      </c>
      <c r="F60" s="8">
        <v>337.94900000000001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679.02200000000005</v>
      </c>
      <c r="K60" s="12">
        <f t="shared" si="10"/>
        <v>-151.78200000000004</v>
      </c>
      <c r="L60" s="12">
        <f>VLOOKUP(A:A,[1]TDSheet!$A:$U,21,0)</f>
        <v>80</v>
      </c>
      <c r="M60" s="12">
        <f>VLOOKUP(A:A,[1]TDSheet!$A:$AI,35,0)</f>
        <v>64</v>
      </c>
      <c r="N60" s="12">
        <f>VLOOKUP(A:A,[1]TDSheet!$A:$P,16,0)</f>
        <v>64</v>
      </c>
      <c r="O60" s="12">
        <f>VLOOKUP(A:A,[1]TDSheet!$A:$W,23,0)</f>
        <v>100</v>
      </c>
      <c r="P60" s="12"/>
      <c r="Q60" s="12"/>
      <c r="R60" s="12"/>
      <c r="S60" s="12"/>
      <c r="T60" s="12"/>
      <c r="U60" s="12"/>
      <c r="V60" s="12">
        <f t="shared" si="11"/>
        <v>82.141800000000003</v>
      </c>
      <c r="W60" s="14">
        <v>100</v>
      </c>
      <c r="X60" s="15">
        <f t="shared" si="12"/>
        <v>7.5229542084541619</v>
      </c>
      <c r="Y60" s="12">
        <f t="shared" si="13"/>
        <v>4.1142146872846714</v>
      </c>
      <c r="Z60" s="12"/>
      <c r="AA60" s="12"/>
      <c r="AB60" s="12">
        <f>VLOOKUP(A:A,[1]TDSheet!$A:$AB,28,0)</f>
        <v>116.53100000000001</v>
      </c>
      <c r="AC60" s="12">
        <v>0</v>
      </c>
      <c r="AD60" s="12">
        <f>VLOOKUP(A:A,[1]TDSheet!$A:$AE,31,0)</f>
        <v>86.628999999999991</v>
      </c>
      <c r="AE60" s="12">
        <f>VLOOKUP(A:A,[1]TDSheet!$A:$V,22,0)</f>
        <v>89.749200000000002</v>
      </c>
      <c r="AF60" s="12">
        <f>VLOOKUP(A:A,[3]TDSheet!$A:$D,4,0)</f>
        <v>90.399000000000001</v>
      </c>
      <c r="AG60" s="12">
        <f>VLOOKUP(A:A,[1]TDSheet!$A:$AG,33,0)</f>
        <v>0</v>
      </c>
      <c r="AH60" s="12">
        <f t="shared" si="14"/>
        <v>100</v>
      </c>
      <c r="AI60" s="12">
        <f t="shared" si="15"/>
        <v>100</v>
      </c>
      <c r="AJ60" s="12"/>
      <c r="AK60" s="12"/>
    </row>
    <row r="61" spans="1:37" s="1" customFormat="1" ht="11.1" customHeight="1" outlineLevel="1" x14ac:dyDescent="0.2">
      <c r="A61" s="7" t="s">
        <v>65</v>
      </c>
      <c r="B61" s="7" t="s">
        <v>16</v>
      </c>
      <c r="C61" s="8">
        <v>73</v>
      </c>
      <c r="D61" s="8">
        <v>2743</v>
      </c>
      <c r="E61" s="8">
        <v>1799</v>
      </c>
      <c r="F61" s="8">
        <v>987</v>
      </c>
      <c r="G61" s="1">
        <f>VLOOKUP(A:A,[1]TDSheet!$A:$G,7,0)</f>
        <v>0</v>
      </c>
      <c r="H61" s="1">
        <f>VLOOKUP(A:A,[1]TDSheet!$A:$H,8,0)</f>
        <v>0.35</v>
      </c>
      <c r="I61" s="1" t="e">
        <f>VLOOKUP(A:A,[1]TDSheet!$A:$I,9,0)</f>
        <v>#N/A</v>
      </c>
      <c r="J61" s="12">
        <f>VLOOKUP(A:A,[2]TDSheet!$A:$F,6,0)</f>
        <v>2167</v>
      </c>
      <c r="K61" s="12">
        <f t="shared" si="10"/>
        <v>-368</v>
      </c>
      <c r="L61" s="12">
        <f>VLOOKUP(A:A,[1]TDSheet!$A:$U,21,0)</f>
        <v>350</v>
      </c>
      <c r="M61" s="12">
        <f>VLOOKUP(A:A,[1]TDSheet!$A:$AI,35,0)</f>
        <v>128</v>
      </c>
      <c r="N61" s="12">
        <f>VLOOKUP(A:A,[1]TDSheet!$A:$P,16,0)</f>
        <v>128</v>
      </c>
      <c r="O61" s="12">
        <f>VLOOKUP(A:A,[1]TDSheet!$A:$W,23,0)</f>
        <v>400</v>
      </c>
      <c r="P61" s="12"/>
      <c r="Q61" s="12"/>
      <c r="R61" s="12"/>
      <c r="S61" s="12"/>
      <c r="T61" s="12"/>
      <c r="U61" s="12"/>
      <c r="V61" s="12">
        <f t="shared" si="11"/>
        <v>319</v>
      </c>
      <c r="W61" s="14">
        <v>250</v>
      </c>
      <c r="X61" s="15">
        <f t="shared" si="12"/>
        <v>6.2288401253918497</v>
      </c>
      <c r="Y61" s="12">
        <f t="shared" si="13"/>
        <v>3.0940438871473352</v>
      </c>
      <c r="Z61" s="12"/>
      <c r="AA61" s="12"/>
      <c r="AB61" s="12">
        <f>VLOOKUP(A:A,[1]TDSheet!$A:$AB,28,0)</f>
        <v>204</v>
      </c>
      <c r="AC61" s="12">
        <v>0</v>
      </c>
      <c r="AD61" s="12">
        <f>VLOOKUP(A:A,[1]TDSheet!$A:$AE,31,0)</f>
        <v>302.60000000000002</v>
      </c>
      <c r="AE61" s="12">
        <f>VLOOKUP(A:A,[1]TDSheet!$A:$V,22,0)</f>
        <v>336.4</v>
      </c>
      <c r="AF61" s="12">
        <f>VLOOKUP(A:A,[3]TDSheet!$A:$D,4,0)</f>
        <v>488</v>
      </c>
      <c r="AG61" s="12">
        <f>VLOOKUP(A:A,[1]TDSheet!$A:$AG,33,0)</f>
        <v>0</v>
      </c>
      <c r="AH61" s="12">
        <f t="shared" si="14"/>
        <v>250</v>
      </c>
      <c r="AI61" s="12">
        <f t="shared" si="15"/>
        <v>87.5</v>
      </c>
      <c r="AJ61" s="12"/>
      <c r="AK61" s="12"/>
    </row>
    <row r="62" spans="1:37" s="1" customFormat="1" ht="11.1" customHeight="1" outlineLevel="1" x14ac:dyDescent="0.2">
      <c r="A62" s="7" t="s">
        <v>66</v>
      </c>
      <c r="B62" s="7" t="s">
        <v>16</v>
      </c>
      <c r="C62" s="8">
        <v>238</v>
      </c>
      <c r="D62" s="8">
        <v>8784</v>
      </c>
      <c r="E62" s="8">
        <v>5649</v>
      </c>
      <c r="F62" s="8">
        <v>3252</v>
      </c>
      <c r="G62" s="1">
        <f>VLOOKUP(A:A,[1]TDSheet!$A:$G,7,0)</f>
        <v>0</v>
      </c>
      <c r="H62" s="1">
        <f>VLOOKUP(A:A,[1]TDSheet!$A:$H,8,0)</f>
        <v>0.4</v>
      </c>
      <c r="I62" s="1" t="e">
        <f>VLOOKUP(A:A,[1]TDSheet!$A:$I,9,0)</f>
        <v>#N/A</v>
      </c>
      <c r="J62" s="12">
        <f>VLOOKUP(A:A,[2]TDSheet!$A:$F,6,0)</f>
        <v>5824</v>
      </c>
      <c r="K62" s="12">
        <f t="shared" si="10"/>
        <v>-175</v>
      </c>
      <c r="L62" s="12">
        <f>VLOOKUP(A:A,[1]TDSheet!$A:$U,21,0)</f>
        <v>1600</v>
      </c>
      <c r="M62" s="12">
        <f>VLOOKUP(A:A,[1]TDSheet!$A:$AI,35,0)</f>
        <v>296</v>
      </c>
      <c r="N62" s="12">
        <f>VLOOKUP(A:A,[1]TDSheet!$A:$P,16,0)</f>
        <v>296</v>
      </c>
      <c r="O62" s="12">
        <f>VLOOKUP(A:A,[1]TDSheet!$A:$W,23,0)</f>
        <v>1200</v>
      </c>
      <c r="P62" s="12"/>
      <c r="Q62" s="12"/>
      <c r="R62" s="12"/>
      <c r="S62" s="12"/>
      <c r="T62" s="12"/>
      <c r="U62" s="12"/>
      <c r="V62" s="12">
        <f t="shared" si="11"/>
        <v>1014.6</v>
      </c>
      <c r="W62" s="14">
        <v>250</v>
      </c>
      <c r="X62" s="15">
        <f t="shared" si="12"/>
        <v>6.2113148038635915</v>
      </c>
      <c r="Y62" s="12">
        <f t="shared" si="13"/>
        <v>3.2052040212891781</v>
      </c>
      <c r="Z62" s="12"/>
      <c r="AA62" s="12"/>
      <c r="AB62" s="12">
        <f>VLOOKUP(A:A,[1]TDSheet!$A:$AB,28,0)</f>
        <v>576</v>
      </c>
      <c r="AC62" s="12">
        <v>0</v>
      </c>
      <c r="AD62" s="12">
        <f>VLOOKUP(A:A,[1]TDSheet!$A:$AE,31,0)</f>
        <v>1189.4000000000001</v>
      </c>
      <c r="AE62" s="12">
        <f>VLOOKUP(A:A,[1]TDSheet!$A:$V,22,0)</f>
        <v>1107.2</v>
      </c>
      <c r="AF62" s="12">
        <f>VLOOKUP(A:A,[3]TDSheet!$A:$D,4,0)</f>
        <v>1216</v>
      </c>
      <c r="AG62" s="12">
        <f>VLOOKUP(A:A,[1]TDSheet!$A:$AG,33,0)</f>
        <v>0</v>
      </c>
      <c r="AH62" s="12">
        <f t="shared" si="14"/>
        <v>250</v>
      </c>
      <c r="AI62" s="12">
        <f t="shared" si="15"/>
        <v>100</v>
      </c>
      <c r="AJ62" s="12"/>
      <c r="AK62" s="12"/>
    </row>
    <row r="63" spans="1:37" s="1" customFormat="1" ht="11.1" customHeight="1" outlineLevel="1" x14ac:dyDescent="0.2">
      <c r="A63" s="7" t="s">
        <v>67</v>
      </c>
      <c r="B63" s="7" t="s">
        <v>16</v>
      </c>
      <c r="C63" s="8">
        <v>718</v>
      </c>
      <c r="D63" s="8">
        <v>4148</v>
      </c>
      <c r="E63" s="8">
        <v>3092</v>
      </c>
      <c r="F63" s="8">
        <v>1756</v>
      </c>
      <c r="G63" s="1">
        <f>VLOOKUP(A:A,[1]TDSheet!$A:$G,7,0)</f>
        <v>0</v>
      </c>
      <c r="H63" s="1">
        <f>VLOOKUP(A:A,[1]TDSheet!$A:$H,8,0)</f>
        <v>0.45</v>
      </c>
      <c r="I63" s="1" t="e">
        <f>VLOOKUP(A:A,[1]TDSheet!$A:$I,9,0)</f>
        <v>#N/A</v>
      </c>
      <c r="J63" s="12">
        <f>VLOOKUP(A:A,[2]TDSheet!$A:$F,6,0)</f>
        <v>3096</v>
      </c>
      <c r="K63" s="12">
        <f t="shared" si="10"/>
        <v>-4</v>
      </c>
      <c r="L63" s="12">
        <f>VLOOKUP(A:A,[1]TDSheet!$A:$U,21,0)</f>
        <v>1100</v>
      </c>
      <c r="M63" s="12">
        <f>VLOOKUP(A:A,[1]TDSheet!$A:$AI,35,0)</f>
        <v>92</v>
      </c>
      <c r="N63" s="12">
        <f>VLOOKUP(A:A,[1]TDSheet!$A:$P,16,0)</f>
        <v>92</v>
      </c>
      <c r="O63" s="12">
        <f>VLOOKUP(A:A,[1]TDSheet!$A:$W,23,0)</f>
        <v>700</v>
      </c>
      <c r="P63" s="12"/>
      <c r="Q63" s="12"/>
      <c r="R63" s="12"/>
      <c r="S63" s="12"/>
      <c r="T63" s="12"/>
      <c r="U63" s="12"/>
      <c r="V63" s="12">
        <f t="shared" si="11"/>
        <v>582.4</v>
      </c>
      <c r="W63" s="14"/>
      <c r="X63" s="15">
        <f t="shared" si="12"/>
        <v>6.1057692307692308</v>
      </c>
      <c r="Y63" s="12">
        <f t="shared" si="13"/>
        <v>3.0151098901098901</v>
      </c>
      <c r="Z63" s="12"/>
      <c r="AA63" s="12"/>
      <c r="AB63" s="12">
        <f>VLOOKUP(A:A,[1]TDSheet!$A:$AB,28,0)</f>
        <v>180</v>
      </c>
      <c r="AC63" s="12">
        <v>0</v>
      </c>
      <c r="AD63" s="12">
        <f>VLOOKUP(A:A,[1]TDSheet!$A:$AE,31,0)</f>
        <v>610.4</v>
      </c>
      <c r="AE63" s="12">
        <f>VLOOKUP(A:A,[1]TDSheet!$A:$V,22,0)</f>
        <v>634.20000000000005</v>
      </c>
      <c r="AF63" s="12">
        <f>VLOOKUP(A:A,[3]TDSheet!$A:$D,4,0)</f>
        <v>595</v>
      </c>
      <c r="AG63" s="12" t="str">
        <f>VLOOKUP(A:A,[1]TDSheet!$A:$AG,33,0)</f>
        <v>продсент</v>
      </c>
      <c r="AH63" s="12">
        <f t="shared" si="14"/>
        <v>0</v>
      </c>
      <c r="AI63" s="12">
        <f t="shared" si="15"/>
        <v>0</v>
      </c>
      <c r="AJ63" s="12"/>
      <c r="AK63" s="12"/>
    </row>
    <row r="64" spans="1:37" s="1" customFormat="1" ht="11.1" customHeight="1" outlineLevel="1" x14ac:dyDescent="0.2">
      <c r="A64" s="7" t="s">
        <v>68</v>
      </c>
      <c r="B64" s="7" t="s">
        <v>9</v>
      </c>
      <c r="C64" s="8">
        <v>179.32599999999999</v>
      </c>
      <c r="D64" s="8">
        <v>2043.0119999999999</v>
      </c>
      <c r="E64" s="16">
        <v>1095</v>
      </c>
      <c r="F64" s="17">
        <v>655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609.50099999999998</v>
      </c>
      <c r="K64" s="12">
        <f t="shared" si="10"/>
        <v>485.49900000000002</v>
      </c>
      <c r="L64" s="12">
        <f>VLOOKUP(A:A,[1]TDSheet!$A:$U,21,0)</f>
        <v>220</v>
      </c>
      <c r="M64" s="12">
        <f>VLOOKUP(A:A,[1]TDSheet!$A:$AI,35,0)</f>
        <v>40</v>
      </c>
      <c r="N64" s="12">
        <f>VLOOKUP(A:A,[1]TDSheet!$A:$P,16,0)</f>
        <v>40</v>
      </c>
      <c r="O64" s="12">
        <f>VLOOKUP(A:A,[1]TDSheet!$A:$W,23,0)</f>
        <v>200</v>
      </c>
      <c r="P64" s="12"/>
      <c r="Q64" s="12"/>
      <c r="R64" s="12"/>
      <c r="S64" s="12"/>
      <c r="T64" s="12"/>
      <c r="U64" s="12"/>
      <c r="V64" s="12">
        <f t="shared" si="11"/>
        <v>192.23679999999999</v>
      </c>
      <c r="W64" s="14">
        <v>120</v>
      </c>
      <c r="X64" s="15">
        <f t="shared" si="12"/>
        <v>6.2162915737257389</v>
      </c>
      <c r="Y64" s="12">
        <f t="shared" si="13"/>
        <v>3.4072560508705934</v>
      </c>
      <c r="Z64" s="12"/>
      <c r="AA64" s="12"/>
      <c r="AB64" s="12">
        <f>VLOOKUP(A:A,[1]TDSheet!$A:$AB,28,0)</f>
        <v>133.816</v>
      </c>
      <c r="AC64" s="12">
        <v>0</v>
      </c>
      <c r="AD64" s="12">
        <f>VLOOKUP(A:A,[1]TDSheet!$A:$AE,31,0)</f>
        <v>100.6</v>
      </c>
      <c r="AE64" s="12">
        <f>VLOOKUP(A:A,[1]TDSheet!$A:$V,22,0)</f>
        <v>200.63679999999999</v>
      </c>
      <c r="AF64" s="12">
        <f>VLOOKUP(A:A,[3]TDSheet!$A:$D,4,0)</f>
        <v>105.98099999999999</v>
      </c>
      <c r="AG64" s="12">
        <f>VLOOKUP(A:A,[1]TDSheet!$A:$AG,33,0)</f>
        <v>0</v>
      </c>
      <c r="AH64" s="12">
        <f t="shared" si="14"/>
        <v>120</v>
      </c>
      <c r="AI64" s="12">
        <f t="shared" si="15"/>
        <v>120</v>
      </c>
      <c r="AJ64" s="12"/>
      <c r="AK64" s="12"/>
    </row>
    <row r="65" spans="1:37" s="1" customFormat="1" ht="11.1" customHeight="1" outlineLevel="1" x14ac:dyDescent="0.2">
      <c r="A65" s="7" t="s">
        <v>69</v>
      </c>
      <c r="B65" s="7" t="s">
        <v>16</v>
      </c>
      <c r="C65" s="8">
        <v>15</v>
      </c>
      <c r="D65" s="8">
        <v>805</v>
      </c>
      <c r="E65" s="8">
        <v>312</v>
      </c>
      <c r="F65" s="8">
        <v>503</v>
      </c>
      <c r="G65" s="1">
        <f>VLOOKUP(A:A,[1]TDSheet!$A:$G,7,0)</f>
        <v>0</v>
      </c>
      <c r="H65" s="1">
        <f>VLOOKUP(A:A,[1]TDSheet!$A:$H,8,0)</f>
        <v>0.1</v>
      </c>
      <c r="I65" s="1" t="e">
        <f>VLOOKUP(A:A,[1]TDSheet!$A:$I,9,0)</f>
        <v>#N/A</v>
      </c>
      <c r="J65" s="12">
        <f>VLOOKUP(A:A,[2]TDSheet!$A:$F,6,0)</f>
        <v>400</v>
      </c>
      <c r="K65" s="12">
        <f t="shared" si="10"/>
        <v>-88</v>
      </c>
      <c r="L65" s="12">
        <f>VLOOKUP(A:A,[1]TDSheet!$A:$U,21,0)</f>
        <v>0</v>
      </c>
      <c r="M65" s="12">
        <f>VLOOKUP(A:A,[1]TDSheet!$A:$AI,35,0)</f>
        <v>0</v>
      </c>
      <c r="N65" s="12">
        <f>VLOOKUP(A:A,[1]TDSheet!$A:$P,16,0)</f>
        <v>0</v>
      </c>
      <c r="O65" s="12">
        <f>VLOOKUP(A:A,[1]TDSheet!$A:$W,23,0)</f>
        <v>0</v>
      </c>
      <c r="P65" s="12"/>
      <c r="Q65" s="12"/>
      <c r="R65" s="12"/>
      <c r="S65" s="12"/>
      <c r="T65" s="12"/>
      <c r="U65" s="12"/>
      <c r="V65" s="12">
        <f t="shared" si="11"/>
        <v>62.4</v>
      </c>
      <c r="W65" s="14"/>
      <c r="X65" s="15">
        <f t="shared" si="12"/>
        <v>8.0608974358974361</v>
      </c>
      <c r="Y65" s="12">
        <f t="shared" si="13"/>
        <v>8.0608974358974361</v>
      </c>
      <c r="Z65" s="12"/>
      <c r="AA65" s="12"/>
      <c r="AB65" s="12">
        <f>VLOOKUP(A:A,[1]TDSheet!$A:$AB,28,0)</f>
        <v>0</v>
      </c>
      <c r="AC65" s="12">
        <v>0</v>
      </c>
      <c r="AD65" s="12">
        <f>VLOOKUP(A:A,[1]TDSheet!$A:$AE,31,0)</f>
        <v>83</v>
      </c>
      <c r="AE65" s="12">
        <f>VLOOKUP(A:A,[1]TDSheet!$A:$V,22,0)</f>
        <v>41.2</v>
      </c>
      <c r="AF65" s="12">
        <f>VLOOKUP(A:A,[3]TDSheet!$A:$D,4,0)</f>
        <v>70</v>
      </c>
      <c r="AG65" s="12" t="e">
        <f>VLOOKUP(A:A,[1]TDSheet!$A:$AG,33,0)</f>
        <v>#N/A</v>
      </c>
      <c r="AH65" s="12">
        <f t="shared" si="14"/>
        <v>0</v>
      </c>
      <c r="AI65" s="12">
        <f t="shared" si="15"/>
        <v>0</v>
      </c>
      <c r="AJ65" s="12"/>
      <c r="AK65" s="12"/>
    </row>
    <row r="66" spans="1:37" s="1" customFormat="1" ht="21.95" customHeight="1" outlineLevel="1" x14ac:dyDescent="0.2">
      <c r="A66" s="7" t="s">
        <v>70</v>
      </c>
      <c r="B66" s="7" t="s">
        <v>16</v>
      </c>
      <c r="C66" s="8">
        <v>91</v>
      </c>
      <c r="D66" s="8">
        <v>2946</v>
      </c>
      <c r="E66" s="16">
        <v>1802</v>
      </c>
      <c r="F66" s="17">
        <v>678</v>
      </c>
      <c r="G66" s="1">
        <f>VLOOKUP(A:A,[1]TDSheet!$A:$G,7,0)</f>
        <v>0</v>
      </c>
      <c r="H66" s="1">
        <f>VLOOKUP(A:A,[1]TDSheet!$A:$H,8,0)</f>
        <v>0.35</v>
      </c>
      <c r="I66" s="1" t="e">
        <f>VLOOKUP(A:A,[1]TDSheet!$A:$I,9,0)</f>
        <v>#N/A</v>
      </c>
      <c r="J66" s="12">
        <f>VLOOKUP(A:A,[2]TDSheet!$A:$F,6,0)</f>
        <v>1819</v>
      </c>
      <c r="K66" s="12">
        <f t="shared" si="10"/>
        <v>-17</v>
      </c>
      <c r="L66" s="12">
        <f>VLOOKUP(A:A,[1]TDSheet!$A:$U,21,0)</f>
        <v>400</v>
      </c>
      <c r="M66" s="12">
        <f>VLOOKUP(A:A,[1]TDSheet!$A:$AI,35,0)</f>
        <v>140</v>
      </c>
      <c r="N66" s="12">
        <f>VLOOKUP(A:A,[1]TDSheet!$A:$P,16,0)</f>
        <v>140</v>
      </c>
      <c r="O66" s="12">
        <f>VLOOKUP(A:A,[1]TDSheet!$A:$W,23,0)</f>
        <v>300</v>
      </c>
      <c r="P66" s="12"/>
      <c r="Q66" s="12"/>
      <c r="R66" s="12"/>
      <c r="S66" s="12"/>
      <c r="T66" s="12"/>
      <c r="U66" s="12"/>
      <c r="V66" s="12">
        <f t="shared" si="11"/>
        <v>302.8</v>
      </c>
      <c r="W66" s="14">
        <v>500</v>
      </c>
      <c r="X66" s="15">
        <f t="shared" si="12"/>
        <v>6.2021136063408191</v>
      </c>
      <c r="Y66" s="12">
        <f t="shared" si="13"/>
        <v>2.239101717305152</v>
      </c>
      <c r="Z66" s="12"/>
      <c r="AA66" s="12"/>
      <c r="AB66" s="12">
        <f>VLOOKUP(A:A,[1]TDSheet!$A:$AB,28,0)</f>
        <v>288</v>
      </c>
      <c r="AC66" s="12">
        <v>0</v>
      </c>
      <c r="AD66" s="12">
        <f>VLOOKUP(A:A,[1]TDSheet!$A:$AE,31,0)</f>
        <v>256</v>
      </c>
      <c r="AE66" s="12">
        <f>VLOOKUP(A:A,[1]TDSheet!$A:$V,22,0)</f>
        <v>291.2</v>
      </c>
      <c r="AF66" s="12">
        <f>VLOOKUP(A:A,[3]TDSheet!$A:$D,4,0)</f>
        <v>319</v>
      </c>
      <c r="AG66" s="12">
        <f>VLOOKUP(A:A,[1]TDSheet!$A:$AG,33,0)</f>
        <v>0</v>
      </c>
      <c r="AH66" s="12">
        <f t="shared" si="14"/>
        <v>500</v>
      </c>
      <c r="AI66" s="12">
        <f t="shared" si="15"/>
        <v>175</v>
      </c>
      <c r="AJ66" s="12"/>
      <c r="AK66" s="12"/>
    </row>
    <row r="67" spans="1:37" s="1" customFormat="1" ht="11.1" customHeight="1" outlineLevel="1" x14ac:dyDescent="0.2">
      <c r="A67" s="7" t="s">
        <v>71</v>
      </c>
      <c r="B67" s="7" t="s">
        <v>9</v>
      </c>
      <c r="C67" s="8">
        <v>26.106000000000002</v>
      </c>
      <c r="D67" s="8">
        <v>1372.818</v>
      </c>
      <c r="E67" s="16">
        <v>671</v>
      </c>
      <c r="F67" s="17">
        <v>473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305.60399999999998</v>
      </c>
      <c r="K67" s="12">
        <f t="shared" si="10"/>
        <v>365.39600000000002</v>
      </c>
      <c r="L67" s="12">
        <f>VLOOKUP(A:A,[1]TDSheet!$A:$U,21,0)</f>
        <v>150</v>
      </c>
      <c r="M67" s="12">
        <f>VLOOKUP(A:A,[1]TDSheet!$A:$AI,35,0)</f>
        <v>16</v>
      </c>
      <c r="N67" s="12">
        <f>VLOOKUP(A:A,[1]TDSheet!$A:$P,16,0)</f>
        <v>16</v>
      </c>
      <c r="O67" s="12">
        <f>VLOOKUP(A:A,[1]TDSheet!$A:$W,23,0)</f>
        <v>200</v>
      </c>
      <c r="P67" s="12"/>
      <c r="Q67" s="12"/>
      <c r="R67" s="12"/>
      <c r="S67" s="12"/>
      <c r="T67" s="12"/>
      <c r="U67" s="12"/>
      <c r="V67" s="12">
        <f t="shared" si="11"/>
        <v>127.351</v>
      </c>
      <c r="W67" s="14">
        <v>100</v>
      </c>
      <c r="X67" s="15">
        <f t="shared" si="12"/>
        <v>7.2476855305415739</v>
      </c>
      <c r="Y67" s="12">
        <f t="shared" si="13"/>
        <v>3.7141443726393981</v>
      </c>
      <c r="Z67" s="12"/>
      <c r="AA67" s="12"/>
      <c r="AB67" s="12">
        <f>VLOOKUP(A:A,[1]TDSheet!$A:$AB,28,0)</f>
        <v>34.244999999999997</v>
      </c>
      <c r="AC67" s="12">
        <v>0</v>
      </c>
      <c r="AD67" s="12">
        <f>VLOOKUP(A:A,[1]TDSheet!$A:$AE,31,0)</f>
        <v>128.80000000000001</v>
      </c>
      <c r="AE67" s="12">
        <f>VLOOKUP(A:A,[1]TDSheet!$A:$V,22,0)</f>
        <v>141.95099999999999</v>
      </c>
      <c r="AF67" s="12">
        <f>VLOOKUP(A:A,[3]TDSheet!$A:$D,4,0)</f>
        <v>49.183999999999997</v>
      </c>
      <c r="AG67" s="12" t="str">
        <f>VLOOKUP(A:A,[1]TDSheet!$A:$AG,33,0)</f>
        <v>увел</v>
      </c>
      <c r="AH67" s="12">
        <f t="shared" si="14"/>
        <v>100</v>
      </c>
      <c r="AI67" s="12">
        <f t="shared" si="15"/>
        <v>100</v>
      </c>
      <c r="AJ67" s="12"/>
      <c r="AK67" s="12"/>
    </row>
    <row r="68" spans="1:37" s="1" customFormat="1" ht="11.1" customHeight="1" outlineLevel="1" x14ac:dyDescent="0.2">
      <c r="A68" s="7" t="s">
        <v>72</v>
      </c>
      <c r="B68" s="7" t="s">
        <v>16</v>
      </c>
      <c r="C68" s="8">
        <v>621</v>
      </c>
      <c r="D68" s="8">
        <v>11196</v>
      </c>
      <c r="E68" s="8">
        <v>5282</v>
      </c>
      <c r="F68" s="8">
        <v>3729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2">
        <f>VLOOKUP(A:A,[2]TDSheet!$A:$F,6,0)</f>
        <v>5459</v>
      </c>
      <c r="K68" s="12">
        <f t="shared" si="10"/>
        <v>-177</v>
      </c>
      <c r="L68" s="12">
        <f>VLOOKUP(A:A,[1]TDSheet!$A:$U,21,0)</f>
        <v>1000</v>
      </c>
      <c r="M68" s="12">
        <f>VLOOKUP(A:A,[1]TDSheet!$A:$AI,35,0)</f>
        <v>296</v>
      </c>
      <c r="N68" s="12">
        <f>VLOOKUP(A:A,[1]TDSheet!$A:$P,16,0)</f>
        <v>296</v>
      </c>
      <c r="O68" s="12">
        <f>VLOOKUP(A:A,[1]TDSheet!$A:$W,23,0)</f>
        <v>1000</v>
      </c>
      <c r="P68" s="12"/>
      <c r="Q68" s="12"/>
      <c r="R68" s="12"/>
      <c r="S68" s="12"/>
      <c r="T68" s="12"/>
      <c r="U68" s="12"/>
      <c r="V68" s="12">
        <f t="shared" si="11"/>
        <v>971.2</v>
      </c>
      <c r="W68" s="14"/>
      <c r="X68" s="15">
        <f t="shared" si="12"/>
        <v>5.8988879736408562</v>
      </c>
      <c r="Y68" s="12">
        <f t="shared" si="13"/>
        <v>3.8395799011532121</v>
      </c>
      <c r="Z68" s="12"/>
      <c r="AA68" s="12"/>
      <c r="AB68" s="12">
        <f>VLOOKUP(A:A,[1]TDSheet!$A:$AB,28,0)</f>
        <v>426</v>
      </c>
      <c r="AC68" s="12">
        <v>0</v>
      </c>
      <c r="AD68" s="12">
        <f>VLOOKUP(A:A,[1]TDSheet!$A:$AE,31,0)</f>
        <v>1127.8</v>
      </c>
      <c r="AE68" s="12">
        <f>VLOOKUP(A:A,[1]TDSheet!$A:$V,22,0)</f>
        <v>1047</v>
      </c>
      <c r="AF68" s="12">
        <f>VLOOKUP(A:A,[3]TDSheet!$A:$D,4,0)</f>
        <v>1229</v>
      </c>
      <c r="AG68" s="12" t="e">
        <f>VLOOKUP(A:A,[1]TDSheet!$A:$AG,33,0)</f>
        <v>#N/A</v>
      </c>
      <c r="AH68" s="12">
        <f t="shared" si="14"/>
        <v>0</v>
      </c>
      <c r="AI68" s="12">
        <f t="shared" si="15"/>
        <v>0</v>
      </c>
      <c r="AJ68" s="12"/>
      <c r="AK68" s="12"/>
    </row>
    <row r="69" spans="1:37" s="1" customFormat="1" ht="11.1" customHeight="1" outlineLevel="1" x14ac:dyDescent="0.2">
      <c r="A69" s="7" t="s">
        <v>73</v>
      </c>
      <c r="B69" s="7" t="s">
        <v>16</v>
      </c>
      <c r="C69" s="8">
        <v>584</v>
      </c>
      <c r="D69" s="8">
        <v>9569</v>
      </c>
      <c r="E69" s="8">
        <v>6275</v>
      </c>
      <c r="F69" s="8">
        <v>3754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6508</v>
      </c>
      <c r="K69" s="12">
        <f t="shared" si="10"/>
        <v>-233</v>
      </c>
      <c r="L69" s="12">
        <f>VLOOKUP(A:A,[1]TDSheet!$A:$U,21,0)</f>
        <v>1800</v>
      </c>
      <c r="M69" s="12">
        <f>VLOOKUP(A:A,[1]TDSheet!$A:$AI,35,0)</f>
        <v>496</v>
      </c>
      <c r="N69" s="12">
        <f>VLOOKUP(A:A,[1]TDSheet!$A:$P,16,0)</f>
        <v>496</v>
      </c>
      <c r="O69" s="12">
        <f>VLOOKUP(A:A,[1]TDSheet!$A:$W,23,0)</f>
        <v>1300</v>
      </c>
      <c r="P69" s="12"/>
      <c r="Q69" s="12"/>
      <c r="R69" s="12"/>
      <c r="S69" s="12"/>
      <c r="T69" s="12"/>
      <c r="U69" s="12"/>
      <c r="V69" s="12">
        <f t="shared" si="11"/>
        <v>1149.4000000000001</v>
      </c>
      <c r="W69" s="14"/>
      <c r="X69" s="15">
        <f t="shared" si="12"/>
        <v>5.9631111884461454</v>
      </c>
      <c r="Y69" s="12">
        <f t="shared" si="13"/>
        <v>3.2660518531407687</v>
      </c>
      <c r="Z69" s="12"/>
      <c r="AA69" s="12"/>
      <c r="AB69" s="12">
        <f>VLOOKUP(A:A,[1]TDSheet!$A:$AB,28,0)</f>
        <v>528</v>
      </c>
      <c r="AC69" s="12">
        <v>0</v>
      </c>
      <c r="AD69" s="12">
        <f>VLOOKUP(A:A,[1]TDSheet!$A:$AE,31,0)</f>
        <v>1215.4000000000001</v>
      </c>
      <c r="AE69" s="12">
        <f>VLOOKUP(A:A,[1]TDSheet!$A:$V,22,0)</f>
        <v>1244.4000000000001</v>
      </c>
      <c r="AF69" s="12">
        <f>VLOOKUP(A:A,[3]TDSheet!$A:$D,4,0)</f>
        <v>1327</v>
      </c>
      <c r="AG69" s="12" t="e">
        <f>VLOOKUP(A:A,[1]TDSheet!$A:$AG,33,0)</f>
        <v>#N/A</v>
      </c>
      <c r="AH69" s="12">
        <f t="shared" si="14"/>
        <v>0</v>
      </c>
      <c r="AI69" s="12">
        <f t="shared" si="15"/>
        <v>0</v>
      </c>
      <c r="AJ69" s="12"/>
      <c r="AK69" s="12"/>
    </row>
    <row r="70" spans="1:37" s="1" customFormat="1" ht="21.95" customHeight="1" outlineLevel="1" x14ac:dyDescent="0.2">
      <c r="A70" s="7" t="s">
        <v>74</v>
      </c>
      <c r="B70" s="7" t="s">
        <v>9</v>
      </c>
      <c r="C70" s="8">
        <v>37.686</v>
      </c>
      <c r="D70" s="8">
        <v>43.588000000000001</v>
      </c>
      <c r="E70" s="8">
        <v>60.244999999999997</v>
      </c>
      <c r="F70" s="8">
        <v>20.315000000000001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2">
        <f>VLOOKUP(A:A,[2]TDSheet!$A:$F,6,0)</f>
        <v>84.352000000000004</v>
      </c>
      <c r="K70" s="12">
        <f t="shared" si="10"/>
        <v>-24.107000000000006</v>
      </c>
      <c r="L70" s="12">
        <f>VLOOKUP(A:A,[1]TDSheet!$A:$U,21,0)</f>
        <v>30</v>
      </c>
      <c r="M70" s="12">
        <f>VLOOKUP(A:A,[1]TDSheet!$A:$AI,35,0)</f>
        <v>0</v>
      </c>
      <c r="N70" s="12">
        <f>VLOOKUP(A:A,[1]TDSheet!$A:$P,16,0)</f>
        <v>0</v>
      </c>
      <c r="O70" s="12">
        <f>VLOOKUP(A:A,[1]TDSheet!$A:$W,23,0)</f>
        <v>20</v>
      </c>
      <c r="P70" s="12"/>
      <c r="Q70" s="12"/>
      <c r="R70" s="12"/>
      <c r="S70" s="12"/>
      <c r="T70" s="12"/>
      <c r="U70" s="12"/>
      <c r="V70" s="12">
        <f t="shared" si="11"/>
        <v>12.048999999999999</v>
      </c>
      <c r="W70" s="14"/>
      <c r="X70" s="15">
        <f t="shared" si="12"/>
        <v>5.8357540044817</v>
      </c>
      <c r="Y70" s="12">
        <f t="shared" si="13"/>
        <v>1.6860320358535981</v>
      </c>
      <c r="Z70" s="12"/>
      <c r="AA70" s="12"/>
      <c r="AB70" s="12">
        <f>VLOOKUP(A:A,[1]TDSheet!$A:$AB,28,0)</f>
        <v>0</v>
      </c>
      <c r="AC70" s="12">
        <v>0</v>
      </c>
      <c r="AD70" s="12">
        <f>VLOOKUP(A:A,[1]TDSheet!$A:$AE,31,0)</f>
        <v>12.099399999999999</v>
      </c>
      <c r="AE70" s="12">
        <f>VLOOKUP(A:A,[1]TDSheet!$A:$V,22,0)</f>
        <v>10.5944</v>
      </c>
      <c r="AF70" s="12">
        <f>VLOOKUP(A:A,[3]TDSheet!$A:$D,4,0)</f>
        <v>11.414999999999999</v>
      </c>
      <c r="AG70" s="12" t="e">
        <f>VLOOKUP(A:A,[1]TDSheet!$A:$AG,33,0)</f>
        <v>#N/A</v>
      </c>
      <c r="AH70" s="12">
        <f t="shared" si="14"/>
        <v>0</v>
      </c>
      <c r="AI70" s="12">
        <f t="shared" si="15"/>
        <v>0</v>
      </c>
      <c r="AJ70" s="12"/>
      <c r="AK70" s="12"/>
    </row>
    <row r="71" spans="1:37" s="1" customFormat="1" ht="21.95" customHeight="1" outlineLevel="1" x14ac:dyDescent="0.2">
      <c r="A71" s="7" t="s">
        <v>75</v>
      </c>
      <c r="B71" s="7" t="s">
        <v>9</v>
      </c>
      <c r="C71" s="8">
        <v>65.164000000000001</v>
      </c>
      <c r="D71" s="8">
        <v>96.701999999999998</v>
      </c>
      <c r="E71" s="8">
        <v>115.437</v>
      </c>
      <c r="F71" s="8">
        <v>44.991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2">
        <f>VLOOKUP(A:A,[2]TDSheet!$A:$F,6,0)</f>
        <v>143.28299999999999</v>
      </c>
      <c r="K71" s="12">
        <f t="shared" ref="K71:K118" si="16">E71-J71</f>
        <v>-27.845999999999989</v>
      </c>
      <c r="L71" s="12">
        <f>VLOOKUP(A:A,[1]TDSheet!$A:$U,21,0)</f>
        <v>20</v>
      </c>
      <c r="M71" s="12">
        <f>VLOOKUP(A:A,[1]TDSheet!$A:$AI,35,0)</f>
        <v>8</v>
      </c>
      <c r="N71" s="12">
        <f>VLOOKUP(A:A,[1]TDSheet!$A:$P,16,0)</f>
        <v>8</v>
      </c>
      <c r="O71" s="12">
        <f>VLOOKUP(A:A,[1]TDSheet!$A:$W,23,0)</f>
        <v>30</v>
      </c>
      <c r="P71" s="12"/>
      <c r="Q71" s="12"/>
      <c r="R71" s="12"/>
      <c r="S71" s="12"/>
      <c r="T71" s="12"/>
      <c r="U71" s="12"/>
      <c r="V71" s="12">
        <f t="shared" ref="V71:V118" si="17">(E71-AB71-AC71)/5</f>
        <v>17.936799999999998</v>
      </c>
      <c r="W71" s="14">
        <v>30</v>
      </c>
      <c r="X71" s="15">
        <f t="shared" ref="X71:X118" si="18">(F71+L71+M71-N71+O71+W71)/V71</f>
        <v>6.9684113108246741</v>
      </c>
      <c r="Y71" s="12">
        <f t="shared" ref="Y71:Y118" si="19">F71/V71</f>
        <v>2.508306944382499</v>
      </c>
      <c r="Z71" s="12"/>
      <c r="AA71" s="12"/>
      <c r="AB71" s="12">
        <f>VLOOKUP(A:A,[1]TDSheet!$A:$AB,28,0)</f>
        <v>25.753</v>
      </c>
      <c r="AC71" s="12">
        <v>0</v>
      </c>
      <c r="AD71" s="12">
        <f>VLOOKUP(A:A,[1]TDSheet!$A:$AE,31,0)</f>
        <v>13.5184</v>
      </c>
      <c r="AE71" s="12">
        <f>VLOOKUP(A:A,[1]TDSheet!$A:$V,22,0)</f>
        <v>16.165199999999999</v>
      </c>
      <c r="AF71" s="12">
        <f>VLOOKUP(A:A,[3]TDSheet!$A:$D,4,0)</f>
        <v>18.058</v>
      </c>
      <c r="AG71" s="12" t="e">
        <f>VLOOKUP(A:A,[1]TDSheet!$A:$AG,33,0)</f>
        <v>#N/A</v>
      </c>
      <c r="AH71" s="12">
        <f t="shared" ref="AH71:AH118" si="20">W71+S71</f>
        <v>30</v>
      </c>
      <c r="AI71" s="12">
        <f t="shared" ref="AI71:AI118" si="21">AH71*H71</f>
        <v>30</v>
      </c>
      <c r="AJ71" s="12"/>
      <c r="AK71" s="12"/>
    </row>
    <row r="72" spans="1:37" s="1" customFormat="1" ht="21.95" customHeight="1" outlineLevel="1" x14ac:dyDescent="0.2">
      <c r="A72" s="7" t="s">
        <v>76</v>
      </c>
      <c r="B72" s="7" t="s">
        <v>16</v>
      </c>
      <c r="C72" s="8">
        <v>149</v>
      </c>
      <c r="D72" s="8">
        <v>1772</v>
      </c>
      <c r="E72" s="8">
        <v>1205</v>
      </c>
      <c r="F72" s="8">
        <v>698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2">
        <f>VLOOKUP(A:A,[2]TDSheet!$A:$F,6,0)</f>
        <v>1424</v>
      </c>
      <c r="K72" s="12">
        <f t="shared" si="16"/>
        <v>-219</v>
      </c>
      <c r="L72" s="12">
        <f>VLOOKUP(A:A,[1]TDSheet!$A:$U,21,0)</f>
        <v>400</v>
      </c>
      <c r="M72" s="12">
        <f>VLOOKUP(A:A,[1]TDSheet!$A:$AI,35,0)</f>
        <v>104</v>
      </c>
      <c r="N72" s="12">
        <f>VLOOKUP(A:A,[1]TDSheet!$A:$P,16,0)</f>
        <v>104</v>
      </c>
      <c r="O72" s="12">
        <f>VLOOKUP(A:A,[1]TDSheet!$A:$W,23,0)</f>
        <v>300</v>
      </c>
      <c r="P72" s="12"/>
      <c r="Q72" s="12"/>
      <c r="R72" s="12"/>
      <c r="S72" s="12"/>
      <c r="T72" s="12"/>
      <c r="U72" s="12"/>
      <c r="V72" s="12">
        <f t="shared" si="17"/>
        <v>199</v>
      </c>
      <c r="W72" s="14">
        <v>100</v>
      </c>
      <c r="X72" s="15">
        <f t="shared" si="18"/>
        <v>7.5276381909547743</v>
      </c>
      <c r="Y72" s="12">
        <f t="shared" si="19"/>
        <v>3.5075376884422109</v>
      </c>
      <c r="Z72" s="12"/>
      <c r="AA72" s="12"/>
      <c r="AB72" s="12">
        <f>VLOOKUP(A:A,[1]TDSheet!$A:$AB,28,0)</f>
        <v>210</v>
      </c>
      <c r="AC72" s="12">
        <v>0</v>
      </c>
      <c r="AD72" s="12">
        <f>VLOOKUP(A:A,[1]TDSheet!$A:$AE,31,0)</f>
        <v>123.4</v>
      </c>
      <c r="AE72" s="12">
        <f>VLOOKUP(A:A,[1]TDSheet!$A:$V,22,0)</f>
        <v>233</v>
      </c>
      <c r="AF72" s="12">
        <f>VLOOKUP(A:A,[3]TDSheet!$A:$D,4,0)</f>
        <v>252</v>
      </c>
      <c r="AG72" s="12" t="e">
        <f>VLOOKUP(A:A,[1]TDSheet!$A:$AG,33,0)</f>
        <v>#N/A</v>
      </c>
      <c r="AH72" s="12">
        <f t="shared" si="20"/>
        <v>100</v>
      </c>
      <c r="AI72" s="12">
        <f t="shared" si="21"/>
        <v>35</v>
      </c>
      <c r="AJ72" s="12"/>
      <c r="AK72" s="12"/>
    </row>
    <row r="73" spans="1:37" s="1" customFormat="1" ht="21.95" customHeight="1" outlineLevel="1" x14ac:dyDescent="0.2">
      <c r="A73" s="7" t="s">
        <v>77</v>
      </c>
      <c r="B73" s="7" t="s">
        <v>16</v>
      </c>
      <c r="C73" s="8">
        <v>28</v>
      </c>
      <c r="D73" s="8">
        <v>2422</v>
      </c>
      <c r="E73" s="8">
        <v>1583</v>
      </c>
      <c r="F73" s="8">
        <v>830</v>
      </c>
      <c r="G73" s="1">
        <f>VLOOKUP(A:A,[1]TDSheet!$A:$G,7,0)</f>
        <v>0</v>
      </c>
      <c r="H73" s="1">
        <f>VLOOKUP(A:A,[1]TDSheet!$A:$H,8,0)</f>
        <v>0.35</v>
      </c>
      <c r="I73" s="1" t="e">
        <f>VLOOKUP(A:A,[1]TDSheet!$A:$I,9,0)</f>
        <v>#N/A</v>
      </c>
      <c r="J73" s="12">
        <f>VLOOKUP(A:A,[2]TDSheet!$A:$F,6,0)</f>
        <v>2062</v>
      </c>
      <c r="K73" s="12">
        <f t="shared" si="16"/>
        <v>-479</v>
      </c>
      <c r="L73" s="12">
        <f>VLOOKUP(A:A,[1]TDSheet!$A:$U,21,0)</f>
        <v>300</v>
      </c>
      <c r="M73" s="12">
        <f>VLOOKUP(A:A,[1]TDSheet!$A:$AI,35,0)</f>
        <v>140</v>
      </c>
      <c r="N73" s="12">
        <f>VLOOKUP(A:A,[1]TDSheet!$A:$P,16,0)</f>
        <v>140</v>
      </c>
      <c r="O73" s="12">
        <f>VLOOKUP(A:A,[1]TDSheet!$A:$W,23,0)</f>
        <v>300</v>
      </c>
      <c r="P73" s="12"/>
      <c r="Q73" s="12"/>
      <c r="R73" s="12"/>
      <c r="S73" s="12"/>
      <c r="T73" s="12"/>
      <c r="U73" s="12"/>
      <c r="V73" s="12">
        <f t="shared" si="17"/>
        <v>257.8</v>
      </c>
      <c r="W73" s="14">
        <v>200</v>
      </c>
      <c r="X73" s="15">
        <f t="shared" si="18"/>
        <v>6.3227307990690456</v>
      </c>
      <c r="Y73" s="12">
        <f t="shared" si="19"/>
        <v>3.2195500387897593</v>
      </c>
      <c r="Z73" s="12"/>
      <c r="AA73" s="12"/>
      <c r="AB73" s="12">
        <f>VLOOKUP(A:A,[1]TDSheet!$A:$AB,28,0)</f>
        <v>294</v>
      </c>
      <c r="AC73" s="12">
        <v>0</v>
      </c>
      <c r="AD73" s="12">
        <f>VLOOKUP(A:A,[1]TDSheet!$A:$AE,31,0)</f>
        <v>267.39999999999998</v>
      </c>
      <c r="AE73" s="12">
        <f>VLOOKUP(A:A,[1]TDSheet!$A:$V,22,0)</f>
        <v>273.8</v>
      </c>
      <c r="AF73" s="12">
        <f>VLOOKUP(A:A,[3]TDSheet!$A:$D,4,0)</f>
        <v>323</v>
      </c>
      <c r="AG73" s="12" t="e">
        <f>VLOOKUP(A:A,[1]TDSheet!$A:$AG,33,0)</f>
        <v>#N/A</v>
      </c>
      <c r="AH73" s="12">
        <f t="shared" si="20"/>
        <v>200</v>
      </c>
      <c r="AI73" s="12">
        <f t="shared" si="21"/>
        <v>70</v>
      </c>
      <c r="AJ73" s="12"/>
      <c r="AK73" s="12"/>
    </row>
    <row r="74" spans="1:37" s="1" customFormat="1" ht="11.1" customHeight="1" outlineLevel="1" x14ac:dyDescent="0.2">
      <c r="A74" s="7" t="s">
        <v>78</v>
      </c>
      <c r="B74" s="7" t="s">
        <v>16</v>
      </c>
      <c r="C74" s="8">
        <v>276</v>
      </c>
      <c r="D74" s="8">
        <v>1712</v>
      </c>
      <c r="E74" s="8">
        <v>1437</v>
      </c>
      <c r="F74" s="8">
        <v>542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2">
        <f>VLOOKUP(A:A,[2]TDSheet!$A:$F,6,0)</f>
        <v>1621</v>
      </c>
      <c r="K74" s="12">
        <f t="shared" si="16"/>
        <v>-184</v>
      </c>
      <c r="L74" s="12">
        <f>VLOOKUP(A:A,[1]TDSheet!$A:$U,21,0)</f>
        <v>300</v>
      </c>
      <c r="M74" s="12">
        <f>VLOOKUP(A:A,[1]TDSheet!$A:$AI,35,0)</f>
        <v>139.19999999999999</v>
      </c>
      <c r="N74" s="12">
        <f>VLOOKUP(A:A,[1]TDSheet!$A:$P,16,0)</f>
        <v>139.19999999999999</v>
      </c>
      <c r="O74" s="12">
        <f>VLOOKUP(A:A,[1]TDSheet!$A:$W,23,0)</f>
        <v>300</v>
      </c>
      <c r="P74" s="12"/>
      <c r="Q74" s="12"/>
      <c r="R74" s="12"/>
      <c r="S74" s="12"/>
      <c r="T74" s="12"/>
      <c r="U74" s="12"/>
      <c r="V74" s="12">
        <f t="shared" si="17"/>
        <v>222.6</v>
      </c>
      <c r="W74" s="14">
        <v>300</v>
      </c>
      <c r="X74" s="15">
        <f t="shared" si="18"/>
        <v>6.4779874213836477</v>
      </c>
      <c r="Y74" s="12">
        <f t="shared" si="19"/>
        <v>2.4348607367475292</v>
      </c>
      <c r="Z74" s="12"/>
      <c r="AA74" s="12"/>
      <c r="AB74" s="12">
        <f>VLOOKUP(A:A,[1]TDSheet!$A:$AB,28,0)</f>
        <v>324</v>
      </c>
      <c r="AC74" s="12">
        <v>0</v>
      </c>
      <c r="AD74" s="12">
        <f>VLOOKUP(A:A,[1]TDSheet!$A:$AE,31,0)</f>
        <v>208</v>
      </c>
      <c r="AE74" s="12">
        <f>VLOOKUP(A:A,[1]TDSheet!$A:$V,22,0)</f>
        <v>217</v>
      </c>
      <c r="AF74" s="12">
        <f>VLOOKUP(A:A,[3]TDSheet!$A:$D,4,0)</f>
        <v>297</v>
      </c>
      <c r="AG74" s="12" t="e">
        <f>VLOOKUP(A:A,[1]TDSheet!$A:$AG,33,0)</f>
        <v>#N/A</v>
      </c>
      <c r="AH74" s="12">
        <f t="shared" si="20"/>
        <v>300</v>
      </c>
      <c r="AI74" s="12">
        <f t="shared" si="21"/>
        <v>120</v>
      </c>
      <c r="AJ74" s="12"/>
      <c r="AK74" s="12"/>
    </row>
    <row r="75" spans="1:37" s="1" customFormat="1" ht="11.1" customHeight="1" outlineLevel="1" x14ac:dyDescent="0.2">
      <c r="A75" s="7" t="s">
        <v>79</v>
      </c>
      <c r="B75" s="7" t="s">
        <v>9</v>
      </c>
      <c r="C75" s="8">
        <v>157.75</v>
      </c>
      <c r="D75" s="8">
        <v>448.09399999999999</v>
      </c>
      <c r="E75" s="8">
        <v>335.03</v>
      </c>
      <c r="F75" s="8">
        <v>263.00599999999997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349.72199999999998</v>
      </c>
      <c r="K75" s="12">
        <f t="shared" si="16"/>
        <v>-14.692000000000007</v>
      </c>
      <c r="L75" s="12">
        <f>VLOOKUP(A:A,[1]TDSheet!$A:$U,21,0)</f>
        <v>40</v>
      </c>
      <c r="M75" s="12">
        <f>VLOOKUP(A:A,[1]TDSheet!$A:$AI,35,0)</f>
        <v>54</v>
      </c>
      <c r="N75" s="12">
        <f>VLOOKUP(A:A,[1]TDSheet!$A:$P,16,0)</f>
        <v>54</v>
      </c>
      <c r="O75" s="12">
        <f>VLOOKUP(A:A,[1]TDSheet!$A:$W,23,0)</f>
        <v>60</v>
      </c>
      <c r="P75" s="12"/>
      <c r="Q75" s="12"/>
      <c r="R75" s="12"/>
      <c r="S75" s="12"/>
      <c r="T75" s="12"/>
      <c r="U75" s="12"/>
      <c r="V75" s="12">
        <f t="shared" si="17"/>
        <v>47.6126</v>
      </c>
      <c r="W75" s="14"/>
      <c r="X75" s="15">
        <f t="shared" si="18"/>
        <v>7.6241583110353135</v>
      </c>
      <c r="Y75" s="12">
        <f t="shared" si="19"/>
        <v>5.5238739325304635</v>
      </c>
      <c r="Z75" s="12"/>
      <c r="AA75" s="12"/>
      <c r="AB75" s="12">
        <f>VLOOKUP(A:A,[1]TDSheet!$A:$AB,28,0)</f>
        <v>96.966999999999999</v>
      </c>
      <c r="AC75" s="12">
        <v>0</v>
      </c>
      <c r="AD75" s="12">
        <f>VLOOKUP(A:A,[1]TDSheet!$A:$AE,31,0)</f>
        <v>58.779399999999995</v>
      </c>
      <c r="AE75" s="12">
        <f>VLOOKUP(A:A,[1]TDSheet!$A:$V,22,0)</f>
        <v>53.17</v>
      </c>
      <c r="AF75" s="12">
        <f>VLOOKUP(A:A,[3]TDSheet!$A:$D,4,0)</f>
        <v>52.222000000000001</v>
      </c>
      <c r="AG75" s="12" t="e">
        <f>VLOOKUP(A:A,[1]TDSheet!$A:$AG,33,0)</f>
        <v>#N/A</v>
      </c>
      <c r="AH75" s="12">
        <f t="shared" si="20"/>
        <v>0</v>
      </c>
      <c r="AI75" s="12">
        <f t="shared" si="21"/>
        <v>0</v>
      </c>
      <c r="AJ75" s="12"/>
      <c r="AK75" s="12"/>
    </row>
    <row r="76" spans="1:37" s="1" customFormat="1" ht="11.1" customHeight="1" outlineLevel="1" x14ac:dyDescent="0.2">
      <c r="A76" s="7" t="s">
        <v>80</v>
      </c>
      <c r="B76" s="7" t="s">
        <v>16</v>
      </c>
      <c r="C76" s="8">
        <v>63</v>
      </c>
      <c r="D76" s="8">
        <v>98</v>
      </c>
      <c r="E76" s="8">
        <v>58</v>
      </c>
      <c r="F76" s="8">
        <v>95</v>
      </c>
      <c r="G76" s="1">
        <f>VLOOKUP(A:A,[1]TDSheet!$A:$G,7,0)</f>
        <v>0</v>
      </c>
      <c r="H76" s="1">
        <f>VLOOKUP(A:A,[1]TDSheet!$A:$H,8,0)</f>
        <v>0.3</v>
      </c>
      <c r="I76" s="1" t="e">
        <f>VLOOKUP(A:A,[1]TDSheet!$A:$I,9,0)</f>
        <v>#N/A</v>
      </c>
      <c r="J76" s="12">
        <f>VLOOKUP(A:A,[2]TDSheet!$A:$F,6,0)</f>
        <v>89</v>
      </c>
      <c r="K76" s="12">
        <f t="shared" si="16"/>
        <v>-31</v>
      </c>
      <c r="L76" s="12">
        <f>VLOOKUP(A:A,[1]TDSheet!$A:$U,21,0)</f>
        <v>0</v>
      </c>
      <c r="M76" s="12">
        <f>VLOOKUP(A:A,[1]TDSheet!$A:$AI,35,0)</f>
        <v>0</v>
      </c>
      <c r="N76" s="12">
        <f>VLOOKUP(A:A,[1]TDSheet!$A:$P,16,0)</f>
        <v>0</v>
      </c>
      <c r="O76" s="12">
        <f>VLOOKUP(A:A,[1]TDSheet!$A:$W,23,0)</f>
        <v>0</v>
      </c>
      <c r="P76" s="12"/>
      <c r="Q76" s="12"/>
      <c r="R76" s="12"/>
      <c r="S76" s="12"/>
      <c r="T76" s="12"/>
      <c r="U76" s="12"/>
      <c r="V76" s="12">
        <f t="shared" si="17"/>
        <v>11.6</v>
      </c>
      <c r="W76" s="14"/>
      <c r="X76" s="15">
        <f t="shared" si="18"/>
        <v>8.1896551724137936</v>
      </c>
      <c r="Y76" s="12">
        <f t="shared" si="19"/>
        <v>8.1896551724137936</v>
      </c>
      <c r="Z76" s="12"/>
      <c r="AA76" s="12"/>
      <c r="AB76" s="12">
        <f>VLOOKUP(A:A,[1]TDSheet!$A:$AB,28,0)</f>
        <v>0</v>
      </c>
      <c r="AC76" s="12">
        <v>0</v>
      </c>
      <c r="AD76" s="12">
        <f>VLOOKUP(A:A,[1]TDSheet!$A:$AE,31,0)</f>
        <v>15.8</v>
      </c>
      <c r="AE76" s="12">
        <f>VLOOKUP(A:A,[1]TDSheet!$A:$V,22,0)</f>
        <v>9.8000000000000007</v>
      </c>
      <c r="AF76" s="12">
        <f>VLOOKUP(A:A,[3]TDSheet!$A:$D,4,0)</f>
        <v>22</v>
      </c>
      <c r="AG76" s="12" t="e">
        <f>VLOOKUP(A:A,[1]TDSheet!$A:$AG,33,0)</f>
        <v>#N/A</v>
      </c>
      <c r="AH76" s="12">
        <f t="shared" si="20"/>
        <v>0</v>
      </c>
      <c r="AI76" s="12">
        <f t="shared" si="21"/>
        <v>0</v>
      </c>
      <c r="AJ76" s="12"/>
      <c r="AK76" s="12"/>
    </row>
    <row r="77" spans="1:37" s="1" customFormat="1" ht="11.1" customHeight="1" outlineLevel="1" x14ac:dyDescent="0.2">
      <c r="A77" s="7" t="s">
        <v>81</v>
      </c>
      <c r="B77" s="7" t="s">
        <v>9</v>
      </c>
      <c r="C77" s="8">
        <v>770.61</v>
      </c>
      <c r="D77" s="8">
        <v>645.66200000000003</v>
      </c>
      <c r="E77" s="8">
        <v>865.93200000000002</v>
      </c>
      <c r="F77" s="8">
        <v>540.98</v>
      </c>
      <c r="G77" s="1" t="str">
        <f>VLOOKUP(A:A,[1]TDSheet!$A:$G,7,0)</f>
        <v>н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853.32399999999996</v>
      </c>
      <c r="K77" s="12">
        <f t="shared" si="16"/>
        <v>12.608000000000061</v>
      </c>
      <c r="L77" s="12">
        <f>VLOOKUP(A:A,[1]TDSheet!$A:$U,21,0)</f>
        <v>300</v>
      </c>
      <c r="M77" s="12">
        <f>VLOOKUP(A:A,[1]TDSheet!$A:$AI,35,0)</f>
        <v>68</v>
      </c>
      <c r="N77" s="12">
        <f>VLOOKUP(A:A,[1]TDSheet!$A:$P,16,0)</f>
        <v>68</v>
      </c>
      <c r="O77" s="12">
        <f>VLOOKUP(A:A,[1]TDSheet!$A:$W,23,0)</f>
        <v>200</v>
      </c>
      <c r="P77" s="12"/>
      <c r="Q77" s="12"/>
      <c r="R77" s="12"/>
      <c r="S77" s="12"/>
      <c r="T77" s="12"/>
      <c r="U77" s="12"/>
      <c r="V77" s="12">
        <f t="shared" si="17"/>
        <v>145.07740000000001</v>
      </c>
      <c r="W77" s="14"/>
      <c r="X77" s="15">
        <f t="shared" si="18"/>
        <v>7.1753422655768571</v>
      </c>
      <c r="Y77" s="12">
        <f t="shared" si="19"/>
        <v>3.7289060873712927</v>
      </c>
      <c r="Z77" s="12"/>
      <c r="AA77" s="12"/>
      <c r="AB77" s="12">
        <f>VLOOKUP(A:A,[1]TDSheet!$A:$AB,28,0)</f>
        <v>140.54499999999999</v>
      </c>
      <c r="AC77" s="12">
        <v>0</v>
      </c>
      <c r="AD77" s="12">
        <f>VLOOKUP(A:A,[1]TDSheet!$A:$AE,31,0)</f>
        <v>200.0532</v>
      </c>
      <c r="AE77" s="12">
        <f>VLOOKUP(A:A,[1]TDSheet!$A:$V,22,0)</f>
        <v>160.55279999999999</v>
      </c>
      <c r="AF77" s="12">
        <f>VLOOKUP(A:A,[3]TDSheet!$A:$D,4,0)</f>
        <v>132.648</v>
      </c>
      <c r="AG77" s="12" t="str">
        <f>VLOOKUP(A:A,[1]TDSheet!$A:$AG,33,0)</f>
        <v>оконч</v>
      </c>
      <c r="AH77" s="12">
        <f t="shared" si="20"/>
        <v>0</v>
      </c>
      <c r="AI77" s="12">
        <f t="shared" si="21"/>
        <v>0</v>
      </c>
      <c r="AJ77" s="12"/>
      <c r="AK77" s="12"/>
    </row>
    <row r="78" spans="1:37" s="1" customFormat="1" ht="11.1" customHeight="1" outlineLevel="1" x14ac:dyDescent="0.2">
      <c r="A78" s="7" t="s">
        <v>82</v>
      </c>
      <c r="B78" s="7" t="s">
        <v>9</v>
      </c>
      <c r="C78" s="8">
        <v>105.455</v>
      </c>
      <c r="D78" s="8">
        <v>443.24099999999999</v>
      </c>
      <c r="E78" s="8">
        <v>318.17599999999999</v>
      </c>
      <c r="F78" s="8">
        <v>171.48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2">
        <f>VLOOKUP(A:A,[2]TDSheet!$A:$F,6,0)</f>
        <v>317.74799999999999</v>
      </c>
      <c r="K78" s="12">
        <f t="shared" si="16"/>
        <v>0.42799999999999727</v>
      </c>
      <c r="L78" s="12">
        <f>VLOOKUP(A:A,[1]TDSheet!$A:$U,21,0)</f>
        <v>30</v>
      </c>
      <c r="M78" s="12">
        <f>VLOOKUP(A:A,[1]TDSheet!$A:$AI,35,0)</f>
        <v>12</v>
      </c>
      <c r="N78" s="12">
        <f>VLOOKUP(A:A,[1]TDSheet!$A:$P,16,0)</f>
        <v>12</v>
      </c>
      <c r="O78" s="12">
        <f>VLOOKUP(A:A,[1]TDSheet!$A:$W,23,0)</f>
        <v>30</v>
      </c>
      <c r="P78" s="12"/>
      <c r="Q78" s="12"/>
      <c r="R78" s="12"/>
      <c r="S78" s="12"/>
      <c r="T78" s="12"/>
      <c r="U78" s="12"/>
      <c r="V78" s="12">
        <f t="shared" si="17"/>
        <v>25.469199999999994</v>
      </c>
      <c r="W78" s="14"/>
      <c r="X78" s="15">
        <f t="shared" si="18"/>
        <v>9.0886246917845881</v>
      </c>
      <c r="Y78" s="12">
        <f t="shared" si="19"/>
        <v>6.7328380946398019</v>
      </c>
      <c r="Z78" s="12"/>
      <c r="AA78" s="12"/>
      <c r="AB78" s="12">
        <f>VLOOKUP(A:A,[1]TDSheet!$A:$AB,28,0)</f>
        <v>190.83</v>
      </c>
      <c r="AC78" s="12">
        <v>0</v>
      </c>
      <c r="AD78" s="12">
        <f>VLOOKUP(A:A,[1]TDSheet!$A:$AE,31,0)</f>
        <v>30.001200000000001</v>
      </c>
      <c r="AE78" s="12">
        <f>VLOOKUP(A:A,[1]TDSheet!$A:$V,22,0)</f>
        <v>29.548399999999997</v>
      </c>
      <c r="AF78" s="12">
        <f>VLOOKUP(A:A,[3]TDSheet!$A:$D,4,0)</f>
        <v>31.446000000000002</v>
      </c>
      <c r="AG78" s="12">
        <f>VLOOKUP(A:A,[1]TDSheet!$A:$AG,33,0)</f>
        <v>0</v>
      </c>
      <c r="AH78" s="12">
        <f t="shared" si="20"/>
        <v>0</v>
      </c>
      <c r="AI78" s="12">
        <f t="shared" si="21"/>
        <v>0</v>
      </c>
      <c r="AJ78" s="12"/>
      <c r="AK78" s="12"/>
    </row>
    <row r="79" spans="1:37" s="1" customFormat="1" ht="11.1" customHeight="1" outlineLevel="1" x14ac:dyDescent="0.2">
      <c r="A79" s="7" t="s">
        <v>83</v>
      </c>
      <c r="B79" s="7" t="s">
        <v>9</v>
      </c>
      <c r="C79" s="8">
        <v>28.673999999999999</v>
      </c>
      <c r="D79" s="8">
        <v>35.402000000000001</v>
      </c>
      <c r="E79" s="8">
        <v>30.234000000000002</v>
      </c>
      <c r="F79" s="8">
        <v>33.841999999999999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38.704000000000001</v>
      </c>
      <c r="K79" s="12">
        <f t="shared" si="16"/>
        <v>-8.4699999999999989</v>
      </c>
      <c r="L79" s="12">
        <f>VLOOKUP(A:A,[1]TDSheet!$A:$U,21,0)</f>
        <v>10</v>
      </c>
      <c r="M79" s="12">
        <f>VLOOKUP(A:A,[1]TDSheet!$A:$AI,35,0)</f>
        <v>0</v>
      </c>
      <c r="N79" s="12">
        <f>VLOOKUP(A:A,[1]TDSheet!$A:$P,16,0)</f>
        <v>0</v>
      </c>
      <c r="O79" s="12">
        <f>VLOOKUP(A:A,[1]TDSheet!$A:$W,23,0)</f>
        <v>0</v>
      </c>
      <c r="P79" s="12"/>
      <c r="Q79" s="12"/>
      <c r="R79" s="12"/>
      <c r="S79" s="12"/>
      <c r="T79" s="12"/>
      <c r="U79" s="12"/>
      <c r="V79" s="12">
        <f t="shared" si="17"/>
        <v>3.3846000000000003</v>
      </c>
      <c r="W79" s="14"/>
      <c r="X79" s="15">
        <f t="shared" si="18"/>
        <v>12.95337706080482</v>
      </c>
      <c r="Y79" s="12">
        <f t="shared" si="19"/>
        <v>9.9988181764462549</v>
      </c>
      <c r="Z79" s="12"/>
      <c r="AA79" s="12"/>
      <c r="AB79" s="12">
        <f>VLOOKUP(A:A,[1]TDSheet!$A:$AB,28,0)</f>
        <v>13.311</v>
      </c>
      <c r="AC79" s="12">
        <v>0</v>
      </c>
      <c r="AD79" s="12">
        <f>VLOOKUP(A:A,[1]TDSheet!$A:$AE,31,0)</f>
        <v>3.0737999999999999</v>
      </c>
      <c r="AE79" s="12">
        <f>VLOOKUP(A:A,[1]TDSheet!$A:$V,22,0)</f>
        <v>4.7159999999999993</v>
      </c>
      <c r="AF79" s="12">
        <v>0</v>
      </c>
      <c r="AG79" s="12" t="e">
        <f>VLOOKUP(A:A,[1]TDSheet!$A:$AG,33,0)</f>
        <v>#N/A</v>
      </c>
      <c r="AH79" s="12">
        <f t="shared" si="20"/>
        <v>0</v>
      </c>
      <c r="AI79" s="12">
        <f t="shared" si="21"/>
        <v>0</v>
      </c>
      <c r="AJ79" s="12"/>
      <c r="AK79" s="12"/>
    </row>
    <row r="80" spans="1:37" s="1" customFormat="1" ht="11.1" customHeight="1" outlineLevel="1" x14ac:dyDescent="0.2">
      <c r="A80" s="7" t="s">
        <v>84</v>
      </c>
      <c r="B80" s="7" t="s">
        <v>9</v>
      </c>
      <c r="C80" s="8">
        <v>243.08099999999999</v>
      </c>
      <c r="D80" s="8">
        <v>4112.3360000000002</v>
      </c>
      <c r="E80" s="8">
        <v>3125.3910000000001</v>
      </c>
      <c r="F80" s="8">
        <v>1187.5619999999999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2">
        <f>VLOOKUP(A:A,[2]TDSheet!$A:$F,6,0)</f>
        <v>3147.125</v>
      </c>
      <c r="K80" s="12">
        <f t="shared" si="16"/>
        <v>-21.733999999999924</v>
      </c>
      <c r="L80" s="12">
        <f>VLOOKUP(A:A,[1]TDSheet!$A:$U,21,0)</f>
        <v>600</v>
      </c>
      <c r="M80" s="12">
        <f>VLOOKUP(A:A,[1]TDSheet!$A:$AI,35,0)</f>
        <v>600</v>
      </c>
      <c r="N80" s="12">
        <f>VLOOKUP(A:A,[1]TDSheet!$A:$P,16,0)</f>
        <v>600</v>
      </c>
      <c r="O80" s="12">
        <f>VLOOKUP(A:A,[1]TDSheet!$A:$W,23,0)</f>
        <v>500</v>
      </c>
      <c r="P80" s="12"/>
      <c r="Q80" s="12"/>
      <c r="R80" s="12"/>
      <c r="S80" s="12"/>
      <c r="T80" s="12"/>
      <c r="U80" s="12"/>
      <c r="V80" s="12">
        <f t="shared" si="17"/>
        <v>391.28880000000004</v>
      </c>
      <c r="W80" s="14">
        <v>150</v>
      </c>
      <c r="X80" s="15">
        <f t="shared" si="18"/>
        <v>6.2295726327970531</v>
      </c>
      <c r="Y80" s="12">
        <f t="shared" si="19"/>
        <v>3.0350012573832927</v>
      </c>
      <c r="Z80" s="12"/>
      <c r="AA80" s="12"/>
      <c r="AB80" s="12">
        <f>VLOOKUP(A:A,[1]TDSheet!$A:$AB,28,0)</f>
        <v>1168.9469999999999</v>
      </c>
      <c r="AC80" s="12">
        <v>0</v>
      </c>
      <c r="AD80" s="12">
        <f>VLOOKUP(A:A,[1]TDSheet!$A:$AE,31,0)</f>
        <v>404.18400000000003</v>
      </c>
      <c r="AE80" s="12">
        <f>VLOOKUP(A:A,[1]TDSheet!$A:$V,22,0)</f>
        <v>419.1848</v>
      </c>
      <c r="AF80" s="12">
        <f>VLOOKUP(A:A,[3]TDSheet!$A:$D,4,0)</f>
        <v>438.05799999999999</v>
      </c>
      <c r="AG80" s="12" t="e">
        <f>VLOOKUP(A:A,[1]TDSheet!$A:$AG,33,0)</f>
        <v>#N/A</v>
      </c>
      <c r="AH80" s="12">
        <f t="shared" si="20"/>
        <v>150</v>
      </c>
      <c r="AI80" s="12">
        <f t="shared" si="21"/>
        <v>150</v>
      </c>
      <c r="AJ80" s="12"/>
      <c r="AK80" s="12"/>
    </row>
    <row r="81" spans="1:37" s="1" customFormat="1" ht="11.1" customHeight="1" outlineLevel="1" x14ac:dyDescent="0.2">
      <c r="A81" s="7" t="s">
        <v>85</v>
      </c>
      <c r="B81" s="7" t="s">
        <v>16</v>
      </c>
      <c r="C81" s="8">
        <v>668</v>
      </c>
      <c r="D81" s="8">
        <v>6036</v>
      </c>
      <c r="E81" s="8">
        <v>4176</v>
      </c>
      <c r="F81" s="8">
        <v>2469</v>
      </c>
      <c r="G81" s="1">
        <f>VLOOKUP(A:A,[1]TDSheet!$A:$G,7,0)</f>
        <v>0</v>
      </c>
      <c r="H81" s="1">
        <f>VLOOKUP(A:A,[1]TDSheet!$A:$H,8,0)</f>
        <v>0.45</v>
      </c>
      <c r="I81" s="1" t="e">
        <f>VLOOKUP(A:A,[1]TDSheet!$A:$I,9,0)</f>
        <v>#N/A</v>
      </c>
      <c r="J81" s="12">
        <f>VLOOKUP(A:A,[2]TDSheet!$A:$F,6,0)</f>
        <v>4180</v>
      </c>
      <c r="K81" s="12">
        <f t="shared" si="16"/>
        <v>-4</v>
      </c>
      <c r="L81" s="12">
        <f>VLOOKUP(A:A,[1]TDSheet!$A:$U,21,0)</f>
        <v>1500</v>
      </c>
      <c r="M81" s="12">
        <f>VLOOKUP(A:A,[1]TDSheet!$A:$AI,35,0)</f>
        <v>312</v>
      </c>
      <c r="N81" s="12">
        <f>VLOOKUP(A:A,[1]TDSheet!$A:$P,16,0)</f>
        <v>312</v>
      </c>
      <c r="O81" s="12">
        <f>VLOOKUP(A:A,[1]TDSheet!$A:$W,23,0)</f>
        <v>1000</v>
      </c>
      <c r="P81" s="12"/>
      <c r="Q81" s="12"/>
      <c r="R81" s="12"/>
      <c r="S81" s="12">
        <v>2694</v>
      </c>
      <c r="T81" s="12"/>
      <c r="U81" s="12"/>
      <c r="V81" s="12">
        <f t="shared" si="17"/>
        <v>705.2</v>
      </c>
      <c r="W81" s="14"/>
      <c r="X81" s="15">
        <f t="shared" si="18"/>
        <v>7.0462280204197389</v>
      </c>
      <c r="Y81" s="12">
        <f t="shared" si="19"/>
        <v>3.5011344299489506</v>
      </c>
      <c r="Z81" s="12"/>
      <c r="AA81" s="12"/>
      <c r="AB81" s="12">
        <f>VLOOKUP(A:A,[1]TDSheet!$A:$AB,28,0)</f>
        <v>650</v>
      </c>
      <c r="AC81" s="12">
        <v>0</v>
      </c>
      <c r="AD81" s="12">
        <f>VLOOKUP(A:A,[1]TDSheet!$A:$AE,31,0)</f>
        <v>778.8</v>
      </c>
      <c r="AE81" s="12">
        <f>VLOOKUP(A:A,[1]TDSheet!$A:$V,22,0)</f>
        <v>813.6</v>
      </c>
      <c r="AF81" s="12">
        <f>VLOOKUP(A:A,[3]TDSheet!$A:$D,4,0)</f>
        <v>710</v>
      </c>
      <c r="AG81" s="12" t="str">
        <f>VLOOKUP(A:A,[1]TDSheet!$A:$AG,33,0)</f>
        <v>оконч</v>
      </c>
      <c r="AH81" s="12">
        <f t="shared" si="20"/>
        <v>2694</v>
      </c>
      <c r="AI81" s="12">
        <f t="shared" si="21"/>
        <v>1212.3</v>
      </c>
      <c r="AJ81" s="12"/>
      <c r="AK81" s="12"/>
    </row>
    <row r="82" spans="1:37" s="1" customFormat="1" ht="11.1" customHeight="1" outlineLevel="1" x14ac:dyDescent="0.2">
      <c r="A82" s="7" t="s">
        <v>86</v>
      </c>
      <c r="B82" s="7" t="s">
        <v>16</v>
      </c>
      <c r="C82" s="8">
        <v>72</v>
      </c>
      <c r="D82" s="8">
        <v>8243</v>
      </c>
      <c r="E82" s="8">
        <v>6131</v>
      </c>
      <c r="F82" s="8">
        <v>2111</v>
      </c>
      <c r="G82" s="1" t="str">
        <f>VLOOKUP(A:A,[1]TDSheet!$A:$G,7,0)</f>
        <v>акяб</v>
      </c>
      <c r="H82" s="1">
        <f>VLOOKUP(A:A,[1]TDSheet!$A:$H,8,0)</f>
        <v>0.45</v>
      </c>
      <c r="I82" s="1" t="e">
        <f>VLOOKUP(A:A,[1]TDSheet!$A:$I,9,0)</f>
        <v>#N/A</v>
      </c>
      <c r="J82" s="12">
        <f>VLOOKUP(A:A,[2]TDSheet!$A:$F,6,0)</f>
        <v>6294</v>
      </c>
      <c r="K82" s="12">
        <f t="shared" si="16"/>
        <v>-163</v>
      </c>
      <c r="L82" s="12">
        <f>VLOOKUP(A:A,[1]TDSheet!$A:$U,21,0)</f>
        <v>2000</v>
      </c>
      <c r="M82" s="12">
        <f>VLOOKUP(A:A,[1]TDSheet!$A:$AI,35,0)</f>
        <v>280</v>
      </c>
      <c r="N82" s="12">
        <f>VLOOKUP(A:A,[1]TDSheet!$A:$P,16,0)</f>
        <v>280</v>
      </c>
      <c r="O82" s="12">
        <f>VLOOKUP(A:A,[1]TDSheet!$A:$W,23,0)</f>
        <v>1200</v>
      </c>
      <c r="P82" s="12"/>
      <c r="Q82" s="12"/>
      <c r="R82" s="12"/>
      <c r="S82" s="12">
        <v>1550</v>
      </c>
      <c r="T82" s="12"/>
      <c r="U82" s="12"/>
      <c r="V82" s="12">
        <f t="shared" si="17"/>
        <v>986.2</v>
      </c>
      <c r="W82" s="14">
        <v>1100</v>
      </c>
      <c r="X82" s="15">
        <f t="shared" si="18"/>
        <v>6.5007097951733925</v>
      </c>
      <c r="Y82" s="12">
        <f t="shared" si="19"/>
        <v>2.1405394443317785</v>
      </c>
      <c r="Z82" s="12"/>
      <c r="AA82" s="12"/>
      <c r="AB82" s="12">
        <f>VLOOKUP(A:A,[1]TDSheet!$A:$AB,28,0)</f>
        <v>0</v>
      </c>
      <c r="AC82" s="12">
        <f>VLOOKUP(A:A,[4]TDSheet!$A:$D,4,0)</f>
        <v>1200</v>
      </c>
      <c r="AD82" s="12">
        <f>VLOOKUP(A:A,[1]TDSheet!$A:$AE,31,0)</f>
        <v>1035.2</v>
      </c>
      <c r="AE82" s="12">
        <f>VLOOKUP(A:A,[1]TDSheet!$A:$V,22,0)</f>
        <v>987.2</v>
      </c>
      <c r="AF82" s="12">
        <f>VLOOKUP(A:A,[3]TDSheet!$A:$D,4,0)</f>
        <v>1147</v>
      </c>
      <c r="AG82" s="12" t="str">
        <f>VLOOKUP(A:A,[1]TDSheet!$A:$AG,33,0)</f>
        <v>аксент</v>
      </c>
      <c r="AH82" s="12">
        <f t="shared" si="20"/>
        <v>2650</v>
      </c>
      <c r="AI82" s="12">
        <f t="shared" si="21"/>
        <v>1192.5</v>
      </c>
      <c r="AJ82" s="12"/>
      <c r="AK82" s="12"/>
    </row>
    <row r="83" spans="1:37" s="1" customFormat="1" ht="11.1" customHeight="1" outlineLevel="1" x14ac:dyDescent="0.2">
      <c r="A83" s="7" t="s">
        <v>87</v>
      </c>
      <c r="B83" s="7" t="s">
        <v>16</v>
      </c>
      <c r="C83" s="8">
        <v>13</v>
      </c>
      <c r="D83" s="8">
        <v>2358</v>
      </c>
      <c r="E83" s="8">
        <v>1390</v>
      </c>
      <c r="F83" s="8">
        <v>969</v>
      </c>
      <c r="G83" s="1">
        <f>VLOOKUP(A:A,[1]TDSheet!$A:$G,7,0)</f>
        <v>0</v>
      </c>
      <c r="H83" s="1">
        <f>VLOOKUP(A:A,[1]TDSheet!$A:$H,8,0)</f>
        <v>0.45</v>
      </c>
      <c r="I83" s="1" t="e">
        <f>VLOOKUP(A:A,[1]TDSheet!$A:$I,9,0)</f>
        <v>#N/A</v>
      </c>
      <c r="J83" s="12">
        <f>VLOOKUP(A:A,[2]TDSheet!$A:$F,6,0)</f>
        <v>1549</v>
      </c>
      <c r="K83" s="12">
        <f t="shared" si="16"/>
        <v>-159</v>
      </c>
      <c r="L83" s="12">
        <f>VLOOKUP(A:A,[1]TDSheet!$A:$U,21,0)</f>
        <v>450</v>
      </c>
      <c r="M83" s="12">
        <f>VLOOKUP(A:A,[1]TDSheet!$A:$AI,35,0)</f>
        <v>64</v>
      </c>
      <c r="N83" s="12">
        <f>VLOOKUP(A:A,[1]TDSheet!$A:$P,16,0)</f>
        <v>64</v>
      </c>
      <c r="O83" s="12">
        <f>VLOOKUP(A:A,[1]TDSheet!$A:$W,23,0)</f>
        <v>400</v>
      </c>
      <c r="P83" s="12"/>
      <c r="Q83" s="12"/>
      <c r="R83" s="12"/>
      <c r="S83" s="12"/>
      <c r="T83" s="12"/>
      <c r="U83" s="12"/>
      <c r="V83" s="12">
        <f t="shared" si="17"/>
        <v>260</v>
      </c>
      <c r="W83" s="14"/>
      <c r="X83" s="15">
        <f t="shared" si="18"/>
        <v>6.9961538461538462</v>
      </c>
      <c r="Y83" s="12">
        <f t="shared" si="19"/>
        <v>3.726923076923077</v>
      </c>
      <c r="Z83" s="12"/>
      <c r="AA83" s="12"/>
      <c r="AB83" s="12">
        <f>VLOOKUP(A:A,[1]TDSheet!$A:$AB,28,0)</f>
        <v>90</v>
      </c>
      <c r="AC83" s="12">
        <v>0</v>
      </c>
      <c r="AD83" s="12">
        <f>VLOOKUP(A:A,[1]TDSheet!$A:$AE,31,0)</f>
        <v>240.6</v>
      </c>
      <c r="AE83" s="12">
        <f>VLOOKUP(A:A,[1]TDSheet!$A:$V,22,0)</f>
        <v>290</v>
      </c>
      <c r="AF83" s="12">
        <f>VLOOKUP(A:A,[3]TDSheet!$A:$D,4,0)</f>
        <v>200</v>
      </c>
      <c r="AG83" s="12" t="str">
        <f>VLOOKUP(A:A,[1]TDSheet!$A:$AG,33,0)</f>
        <v>аксент</v>
      </c>
      <c r="AH83" s="12">
        <f t="shared" si="20"/>
        <v>0</v>
      </c>
      <c r="AI83" s="12">
        <f t="shared" si="21"/>
        <v>0</v>
      </c>
      <c r="AJ83" s="12"/>
      <c r="AK83" s="12"/>
    </row>
    <row r="84" spans="1:37" s="1" customFormat="1" ht="11.1" customHeight="1" outlineLevel="1" x14ac:dyDescent="0.2">
      <c r="A84" s="7" t="s">
        <v>88</v>
      </c>
      <c r="B84" s="7" t="s">
        <v>9</v>
      </c>
      <c r="C84" s="8">
        <v>19.207999999999998</v>
      </c>
      <c r="D84" s="8">
        <v>12.22</v>
      </c>
      <c r="E84" s="8">
        <v>23.536999999999999</v>
      </c>
      <c r="F84" s="8">
        <v>5.891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2">
        <f>VLOOKUP(A:A,[2]TDSheet!$A:$F,6,0)</f>
        <v>32.502000000000002</v>
      </c>
      <c r="K84" s="12">
        <f t="shared" si="16"/>
        <v>-8.9650000000000034</v>
      </c>
      <c r="L84" s="12">
        <f>VLOOKUP(A:A,[1]TDSheet!$A:$U,21,0)</f>
        <v>0</v>
      </c>
      <c r="M84" s="12">
        <f>VLOOKUP(A:A,[1]TDSheet!$A:$AI,35,0)</f>
        <v>0</v>
      </c>
      <c r="N84" s="12">
        <f>VLOOKUP(A:A,[1]TDSheet!$A:$P,16,0)</f>
        <v>0</v>
      </c>
      <c r="O84" s="12">
        <f>VLOOKUP(A:A,[1]TDSheet!$A:$W,23,0)</f>
        <v>0</v>
      </c>
      <c r="P84" s="12"/>
      <c r="Q84" s="12"/>
      <c r="R84" s="12"/>
      <c r="S84" s="12"/>
      <c r="T84" s="12"/>
      <c r="U84" s="12"/>
      <c r="V84" s="12">
        <f t="shared" si="17"/>
        <v>4.7073999999999998</v>
      </c>
      <c r="W84" s="14">
        <v>30</v>
      </c>
      <c r="X84" s="15">
        <f t="shared" si="18"/>
        <v>7.6243786378892811</v>
      </c>
      <c r="Y84" s="12">
        <f t="shared" si="19"/>
        <v>1.2514339125631984</v>
      </c>
      <c r="Z84" s="12"/>
      <c r="AA84" s="12"/>
      <c r="AB84" s="12">
        <f>VLOOKUP(A:A,[1]TDSheet!$A:$AB,28,0)</f>
        <v>0</v>
      </c>
      <c r="AC84" s="12">
        <v>0</v>
      </c>
      <c r="AD84" s="12">
        <f>VLOOKUP(A:A,[1]TDSheet!$A:$AE,31,0)</f>
        <v>3.2497999999999996</v>
      </c>
      <c r="AE84" s="12">
        <f>VLOOKUP(A:A,[1]TDSheet!$A:$V,22,0)</f>
        <v>1.8905999999999998</v>
      </c>
      <c r="AF84" s="12">
        <f>VLOOKUP(A:A,[3]TDSheet!$A:$D,4,0)</f>
        <v>2.9660000000000002</v>
      </c>
      <c r="AG84" s="12" t="str">
        <f>VLOOKUP(A:A,[1]TDSheet!$A:$AG,33,0)</f>
        <v>хня</v>
      </c>
      <c r="AH84" s="12">
        <f t="shared" si="20"/>
        <v>30</v>
      </c>
      <c r="AI84" s="12">
        <f t="shared" si="21"/>
        <v>30</v>
      </c>
      <c r="AJ84" s="12"/>
      <c r="AK84" s="12"/>
    </row>
    <row r="85" spans="1:37" s="1" customFormat="1" ht="11.1" customHeight="1" outlineLevel="1" x14ac:dyDescent="0.2">
      <c r="A85" s="7" t="s">
        <v>116</v>
      </c>
      <c r="B85" s="7" t="s">
        <v>9</v>
      </c>
      <c r="C85" s="8">
        <v>21.373000000000001</v>
      </c>
      <c r="D85" s="8"/>
      <c r="E85" s="8">
        <v>17.262</v>
      </c>
      <c r="F85" s="8">
        <v>4.1109999999999998</v>
      </c>
      <c r="G85" s="1" t="e">
        <f>VLOOKUP(A:A,[1]TDSheet!$A:$G,7,0)</f>
        <v>#N/A</v>
      </c>
      <c r="H85" s="1">
        <f>VLOOKUP(A:A,[1]TDSheet!$A:$H,8,0)</f>
        <v>0</v>
      </c>
      <c r="I85" s="1" t="e">
        <f>VLOOKUP(A:A,[1]TDSheet!$A:$I,9,0)</f>
        <v>#N/A</v>
      </c>
      <c r="J85" s="12">
        <f>VLOOKUP(A:A,[2]TDSheet!$A:$F,6,0)</f>
        <v>28.85</v>
      </c>
      <c r="K85" s="12">
        <f t="shared" si="16"/>
        <v>-11.588000000000001</v>
      </c>
      <c r="L85" s="12">
        <f>VLOOKUP(A:A,[1]TDSheet!$A:$U,21,0)</f>
        <v>10</v>
      </c>
      <c r="M85" s="12">
        <f>VLOOKUP(A:A,[1]TDSheet!$A:$AI,35,0)</f>
        <v>0</v>
      </c>
      <c r="N85" s="12">
        <f>VLOOKUP(A:A,[1]TDSheet!$A:$P,16,0)</f>
        <v>0</v>
      </c>
      <c r="O85" s="12">
        <f>VLOOKUP(A:A,[1]TDSheet!$A:$W,23,0)</f>
        <v>10</v>
      </c>
      <c r="P85" s="12"/>
      <c r="Q85" s="12"/>
      <c r="R85" s="12"/>
      <c r="S85" s="12"/>
      <c r="T85" s="12"/>
      <c r="U85" s="12"/>
      <c r="V85" s="12">
        <f t="shared" si="17"/>
        <v>3.4523999999999999</v>
      </c>
      <c r="W85" s="14"/>
      <c r="X85" s="15">
        <f t="shared" si="18"/>
        <v>6.9838373305526593</v>
      </c>
      <c r="Y85" s="12">
        <f t="shared" si="19"/>
        <v>1.1907658440505156</v>
      </c>
      <c r="Z85" s="12"/>
      <c r="AA85" s="12"/>
      <c r="AB85" s="12">
        <f>VLOOKUP(A:A,[1]TDSheet!$A:$AB,28,0)</f>
        <v>0</v>
      </c>
      <c r="AC85" s="12">
        <v>0</v>
      </c>
      <c r="AD85" s="12">
        <f>VLOOKUP(A:A,[1]TDSheet!$A:$AE,31,0)</f>
        <v>12.690200000000001</v>
      </c>
      <c r="AE85" s="12">
        <f>VLOOKUP(A:A,[1]TDSheet!$A:$V,22,0)</f>
        <v>6.0828000000000007</v>
      </c>
      <c r="AF85" s="12">
        <f>VLOOKUP(A:A,[3]TDSheet!$A:$D,4,0)</f>
        <v>3.9750000000000001</v>
      </c>
      <c r="AG85" s="12" t="e">
        <f>VLOOKUP(A:A,[1]TDSheet!$A:$AG,33,0)</f>
        <v>#N/A</v>
      </c>
      <c r="AH85" s="12">
        <f t="shared" si="20"/>
        <v>0</v>
      </c>
      <c r="AI85" s="12">
        <f t="shared" si="21"/>
        <v>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16</v>
      </c>
      <c r="C86" s="8">
        <v>45</v>
      </c>
      <c r="D86" s="8">
        <v>206</v>
      </c>
      <c r="E86" s="8">
        <v>158</v>
      </c>
      <c r="F86" s="8">
        <v>86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2">
        <f>VLOOKUP(A:A,[2]TDSheet!$A:$F,6,0)</f>
        <v>250</v>
      </c>
      <c r="K86" s="12">
        <f t="shared" si="16"/>
        <v>-92</v>
      </c>
      <c r="L86" s="12">
        <f>VLOOKUP(A:A,[1]TDSheet!$A:$U,21,0)</f>
        <v>40</v>
      </c>
      <c r="M86" s="12">
        <f>VLOOKUP(A:A,[1]TDSheet!$A:$AI,35,0)</f>
        <v>0</v>
      </c>
      <c r="N86" s="12">
        <f>VLOOKUP(A:A,[1]TDSheet!$A:$P,16,0)</f>
        <v>0</v>
      </c>
      <c r="O86" s="12">
        <f>VLOOKUP(A:A,[1]TDSheet!$A:$W,23,0)</f>
        <v>40</v>
      </c>
      <c r="P86" s="12"/>
      <c r="Q86" s="12"/>
      <c r="R86" s="12"/>
      <c r="S86" s="12"/>
      <c r="T86" s="12"/>
      <c r="U86" s="12"/>
      <c r="V86" s="12">
        <f t="shared" si="17"/>
        <v>31.6</v>
      </c>
      <c r="W86" s="14">
        <v>30</v>
      </c>
      <c r="X86" s="15">
        <f t="shared" si="18"/>
        <v>6.2025316455696196</v>
      </c>
      <c r="Y86" s="12">
        <f t="shared" si="19"/>
        <v>2.721518987341772</v>
      </c>
      <c r="Z86" s="12"/>
      <c r="AA86" s="12"/>
      <c r="AB86" s="12">
        <f>VLOOKUP(A:A,[1]TDSheet!$A:$AB,28,0)</f>
        <v>0</v>
      </c>
      <c r="AC86" s="12">
        <v>0</v>
      </c>
      <c r="AD86" s="12">
        <f>VLOOKUP(A:A,[1]TDSheet!$A:$AE,31,0)</f>
        <v>13.6</v>
      </c>
      <c r="AE86" s="12">
        <f>VLOOKUP(A:A,[1]TDSheet!$A:$V,22,0)</f>
        <v>33.4</v>
      </c>
      <c r="AF86" s="12">
        <f>VLOOKUP(A:A,[3]TDSheet!$A:$D,4,0)</f>
        <v>53</v>
      </c>
      <c r="AG86" s="12" t="e">
        <f>VLOOKUP(A:A,[1]TDSheet!$A:$AG,33,0)</f>
        <v>#N/A</v>
      </c>
      <c r="AH86" s="12">
        <f t="shared" si="20"/>
        <v>30</v>
      </c>
      <c r="AI86" s="12">
        <f t="shared" si="21"/>
        <v>12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16</v>
      </c>
      <c r="C87" s="8">
        <v>128</v>
      </c>
      <c r="D87" s="8">
        <v>336</v>
      </c>
      <c r="E87" s="8">
        <v>373</v>
      </c>
      <c r="F87" s="8">
        <v>82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504</v>
      </c>
      <c r="K87" s="12">
        <f t="shared" si="16"/>
        <v>-131</v>
      </c>
      <c r="L87" s="12">
        <f>VLOOKUP(A:A,[1]TDSheet!$A:$U,21,0)</f>
        <v>60</v>
      </c>
      <c r="M87" s="12">
        <f>VLOOKUP(A:A,[1]TDSheet!$A:$AI,35,0)</f>
        <v>29.6</v>
      </c>
      <c r="N87" s="12">
        <f>VLOOKUP(A:A,[1]TDSheet!$A:$P,16,0)</f>
        <v>29.6</v>
      </c>
      <c r="O87" s="12">
        <f>VLOOKUP(A:A,[1]TDSheet!$A:$W,23,0)</f>
        <v>80</v>
      </c>
      <c r="P87" s="12"/>
      <c r="Q87" s="12"/>
      <c r="R87" s="12"/>
      <c r="S87" s="12"/>
      <c r="T87" s="12"/>
      <c r="U87" s="12"/>
      <c r="V87" s="12">
        <f t="shared" si="17"/>
        <v>66.2</v>
      </c>
      <c r="W87" s="14">
        <v>200</v>
      </c>
      <c r="X87" s="15">
        <f t="shared" si="18"/>
        <v>6.3746223564954683</v>
      </c>
      <c r="Y87" s="12">
        <f t="shared" si="19"/>
        <v>1.2386706948640482</v>
      </c>
      <c r="Z87" s="12"/>
      <c r="AA87" s="12"/>
      <c r="AB87" s="12">
        <f>VLOOKUP(A:A,[1]TDSheet!$A:$AB,28,0)</f>
        <v>42</v>
      </c>
      <c r="AC87" s="12">
        <v>0</v>
      </c>
      <c r="AD87" s="12">
        <f>VLOOKUP(A:A,[1]TDSheet!$A:$AE,31,0)</f>
        <v>67.8</v>
      </c>
      <c r="AE87" s="12">
        <f>VLOOKUP(A:A,[1]TDSheet!$A:$V,22,0)</f>
        <v>73.2</v>
      </c>
      <c r="AF87" s="12">
        <f>VLOOKUP(A:A,[3]TDSheet!$A:$D,4,0)</f>
        <v>75</v>
      </c>
      <c r="AG87" s="12" t="e">
        <f>VLOOKUP(A:A,[1]TDSheet!$A:$AG,33,0)</f>
        <v>#N/A</v>
      </c>
      <c r="AH87" s="12">
        <f t="shared" si="20"/>
        <v>200</v>
      </c>
      <c r="AI87" s="12">
        <f t="shared" si="21"/>
        <v>80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9</v>
      </c>
      <c r="C88" s="8">
        <v>31.916</v>
      </c>
      <c r="D88" s="8">
        <v>2663.8</v>
      </c>
      <c r="E88" s="8">
        <v>1902.8630000000001</v>
      </c>
      <c r="F88" s="8">
        <v>778.37400000000002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1966.9749999999999</v>
      </c>
      <c r="K88" s="12">
        <f t="shared" si="16"/>
        <v>-64.111999999999853</v>
      </c>
      <c r="L88" s="12">
        <f>VLOOKUP(A:A,[1]TDSheet!$A:$U,21,0)</f>
        <v>400</v>
      </c>
      <c r="M88" s="12">
        <f>VLOOKUP(A:A,[1]TDSheet!$A:$AI,35,0)</f>
        <v>176</v>
      </c>
      <c r="N88" s="12">
        <f>VLOOKUP(A:A,[1]TDSheet!$A:$P,16,0)</f>
        <v>176</v>
      </c>
      <c r="O88" s="12">
        <f>VLOOKUP(A:A,[1]TDSheet!$A:$W,23,0)</f>
        <v>300</v>
      </c>
      <c r="P88" s="12"/>
      <c r="Q88" s="12"/>
      <c r="R88" s="12"/>
      <c r="S88" s="12"/>
      <c r="T88" s="12"/>
      <c r="U88" s="12"/>
      <c r="V88" s="12">
        <f t="shared" si="17"/>
        <v>317.95860000000005</v>
      </c>
      <c r="W88" s="14">
        <v>500</v>
      </c>
      <c r="X88" s="15">
        <f t="shared" si="18"/>
        <v>6.2221119353274288</v>
      </c>
      <c r="Y88" s="12">
        <f t="shared" si="19"/>
        <v>2.4480356876649978</v>
      </c>
      <c r="Z88" s="12"/>
      <c r="AA88" s="12"/>
      <c r="AB88" s="12">
        <f>VLOOKUP(A:A,[1]TDSheet!$A:$AB,28,0)</f>
        <v>313.07</v>
      </c>
      <c r="AC88" s="12">
        <v>0</v>
      </c>
      <c r="AD88" s="12">
        <f>VLOOKUP(A:A,[1]TDSheet!$A:$AE,31,0)</f>
        <v>314.74619999999999</v>
      </c>
      <c r="AE88" s="12">
        <f>VLOOKUP(A:A,[1]TDSheet!$A:$V,22,0)</f>
        <v>282.40660000000003</v>
      </c>
      <c r="AF88" s="12">
        <f>VLOOKUP(A:A,[3]TDSheet!$A:$D,4,0)</f>
        <v>345.26400000000001</v>
      </c>
      <c r="AG88" s="12" t="str">
        <f>VLOOKUP(A:A,[1]TDSheet!$A:$AG,33,0)</f>
        <v>аксент</v>
      </c>
      <c r="AH88" s="12">
        <f t="shared" si="20"/>
        <v>500</v>
      </c>
      <c r="AI88" s="12">
        <f t="shared" si="21"/>
        <v>500</v>
      </c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9</v>
      </c>
      <c r="C89" s="8">
        <v>22.774000000000001</v>
      </c>
      <c r="D89" s="8">
        <v>72.239000000000004</v>
      </c>
      <c r="E89" s="8">
        <v>42.03</v>
      </c>
      <c r="F89" s="8">
        <v>50.883000000000003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49.944000000000003</v>
      </c>
      <c r="K89" s="12">
        <f t="shared" si="16"/>
        <v>-7.9140000000000015</v>
      </c>
      <c r="L89" s="12">
        <f>VLOOKUP(A:A,[1]TDSheet!$A:$U,21,0)</f>
        <v>0</v>
      </c>
      <c r="M89" s="12">
        <f>VLOOKUP(A:A,[1]TDSheet!$A:$AI,35,0)</f>
        <v>12</v>
      </c>
      <c r="N89" s="12">
        <f>VLOOKUP(A:A,[1]TDSheet!$A:$P,16,0)</f>
        <v>12</v>
      </c>
      <c r="O89" s="12">
        <f>VLOOKUP(A:A,[1]TDSheet!$A:$W,23,0)</f>
        <v>10</v>
      </c>
      <c r="P89" s="12"/>
      <c r="Q89" s="12"/>
      <c r="R89" s="12"/>
      <c r="S89" s="12"/>
      <c r="T89" s="12"/>
      <c r="U89" s="12"/>
      <c r="V89" s="12">
        <f t="shared" si="17"/>
        <v>5.9380000000000006</v>
      </c>
      <c r="W89" s="14"/>
      <c r="X89" s="15">
        <f t="shared" si="18"/>
        <v>10.253115527113506</v>
      </c>
      <c r="Y89" s="12">
        <f t="shared" si="19"/>
        <v>8.5690468171101379</v>
      </c>
      <c r="Z89" s="12"/>
      <c r="AA89" s="12"/>
      <c r="AB89" s="12">
        <f>VLOOKUP(A:A,[1]TDSheet!$A:$AB,28,0)</f>
        <v>12.34</v>
      </c>
      <c r="AC89" s="12">
        <v>0</v>
      </c>
      <c r="AD89" s="12">
        <f>VLOOKUP(A:A,[1]TDSheet!$A:$AE,31,0)</f>
        <v>4.4607999999999999</v>
      </c>
      <c r="AE89" s="12">
        <f>VLOOKUP(A:A,[1]TDSheet!$A:$V,22,0)</f>
        <v>7.1544000000000008</v>
      </c>
      <c r="AF89" s="12">
        <f>VLOOKUP(A:A,[3]TDSheet!$A:$D,4,0)</f>
        <v>5.1349999999999998</v>
      </c>
      <c r="AG89" s="12" t="e">
        <f>VLOOKUP(A:A,[1]TDSheet!$A:$AG,33,0)</f>
        <v>#N/A</v>
      </c>
      <c r="AH89" s="12">
        <f t="shared" si="20"/>
        <v>0</v>
      </c>
      <c r="AI89" s="12">
        <f t="shared" si="21"/>
        <v>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16</v>
      </c>
      <c r="C90" s="8">
        <v>204</v>
      </c>
      <c r="D90" s="8">
        <v>808</v>
      </c>
      <c r="E90" s="8">
        <v>304</v>
      </c>
      <c r="F90" s="8">
        <v>701</v>
      </c>
      <c r="G90" s="1">
        <f>VLOOKUP(A:A,[1]TDSheet!$A:$G,7,0)</f>
        <v>0</v>
      </c>
      <c r="H90" s="1">
        <f>VLOOKUP(A:A,[1]TDSheet!$A:$H,8,0)</f>
        <v>0.1</v>
      </c>
      <c r="I90" s="1" t="e">
        <f>VLOOKUP(A:A,[1]TDSheet!$A:$I,9,0)</f>
        <v>#N/A</v>
      </c>
      <c r="J90" s="12">
        <f>VLOOKUP(A:A,[2]TDSheet!$A:$F,6,0)</f>
        <v>338</v>
      </c>
      <c r="K90" s="12">
        <f t="shared" si="16"/>
        <v>-34</v>
      </c>
      <c r="L90" s="12">
        <f>VLOOKUP(A:A,[1]TDSheet!$A:$U,21,0)</f>
        <v>0</v>
      </c>
      <c r="M90" s="12">
        <f>VLOOKUP(A:A,[1]TDSheet!$A:$AI,35,0)</f>
        <v>0</v>
      </c>
      <c r="N90" s="12">
        <f>VLOOKUP(A:A,[1]TDSheet!$A:$P,16,0)</f>
        <v>0</v>
      </c>
      <c r="O90" s="12">
        <f>VLOOKUP(A:A,[1]TDSheet!$A:$W,23,0)</f>
        <v>0</v>
      </c>
      <c r="P90" s="12"/>
      <c r="Q90" s="12"/>
      <c r="R90" s="12"/>
      <c r="S90" s="12"/>
      <c r="T90" s="12"/>
      <c r="U90" s="12"/>
      <c r="V90" s="12">
        <f t="shared" si="17"/>
        <v>60.8</v>
      </c>
      <c r="W90" s="14"/>
      <c r="X90" s="15">
        <f t="shared" si="18"/>
        <v>11.529605263157896</v>
      </c>
      <c r="Y90" s="12">
        <f t="shared" si="19"/>
        <v>11.529605263157896</v>
      </c>
      <c r="Z90" s="12"/>
      <c r="AA90" s="12"/>
      <c r="AB90" s="12">
        <f>VLOOKUP(A:A,[1]TDSheet!$A:$AB,28,0)</f>
        <v>0</v>
      </c>
      <c r="AC90" s="12">
        <v>0</v>
      </c>
      <c r="AD90" s="12">
        <f>VLOOKUP(A:A,[1]TDSheet!$A:$AE,31,0)</f>
        <v>73.400000000000006</v>
      </c>
      <c r="AE90" s="12">
        <f>VLOOKUP(A:A,[1]TDSheet!$A:$V,22,0)</f>
        <v>66.2</v>
      </c>
      <c r="AF90" s="12">
        <f>VLOOKUP(A:A,[3]TDSheet!$A:$D,4,0)</f>
        <v>52</v>
      </c>
      <c r="AG90" s="12" t="e">
        <f>VLOOKUP(A:A,[1]TDSheet!$A:$AG,33,0)</f>
        <v>#N/A</v>
      </c>
      <c r="AH90" s="12">
        <f t="shared" si="20"/>
        <v>0</v>
      </c>
      <c r="AI90" s="12">
        <f t="shared" si="21"/>
        <v>0</v>
      </c>
      <c r="AJ90" s="12"/>
      <c r="AK90" s="12"/>
    </row>
    <row r="91" spans="1:37" s="1" customFormat="1" ht="11.1" customHeight="1" outlineLevel="1" x14ac:dyDescent="0.2">
      <c r="A91" s="7" t="s">
        <v>117</v>
      </c>
      <c r="B91" s="7" t="s">
        <v>9</v>
      </c>
      <c r="C91" s="8">
        <v>27.823</v>
      </c>
      <c r="D91" s="8">
        <v>3</v>
      </c>
      <c r="E91" s="8">
        <v>3.4740000000000002</v>
      </c>
      <c r="F91" s="8">
        <v>22.45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2">
        <f>VLOOKUP(A:A,[2]TDSheet!$A:$F,6,0)</f>
        <v>106.30800000000001</v>
      </c>
      <c r="K91" s="12">
        <f t="shared" si="16"/>
        <v>-102.834</v>
      </c>
      <c r="L91" s="12">
        <f>VLOOKUP(A:A,[1]TDSheet!$A:$U,21,0)</f>
        <v>0</v>
      </c>
      <c r="M91" s="12">
        <f>VLOOKUP(A:A,[1]TDSheet!$A:$AI,35,0)</f>
        <v>0</v>
      </c>
      <c r="N91" s="12">
        <f>VLOOKUP(A:A,[1]TDSheet!$A:$P,16,0)</f>
        <v>0</v>
      </c>
      <c r="O91" s="12">
        <f>VLOOKUP(A:A,[1]TDSheet!$A:$W,23,0)</f>
        <v>20</v>
      </c>
      <c r="P91" s="12"/>
      <c r="Q91" s="12"/>
      <c r="R91" s="12"/>
      <c r="S91" s="12"/>
      <c r="T91" s="12"/>
      <c r="U91" s="12"/>
      <c r="V91" s="12">
        <f t="shared" si="17"/>
        <v>0.69480000000000008</v>
      </c>
      <c r="W91" s="14"/>
      <c r="X91" s="15">
        <f t="shared" si="18"/>
        <v>61.096718480138165</v>
      </c>
      <c r="Y91" s="12">
        <f t="shared" si="19"/>
        <v>32.311456534254454</v>
      </c>
      <c r="Z91" s="12"/>
      <c r="AA91" s="12"/>
      <c r="AB91" s="12">
        <f>VLOOKUP(A:A,[1]TDSheet!$A:$AB,28,0)</f>
        <v>0</v>
      </c>
      <c r="AC91" s="12">
        <v>0</v>
      </c>
      <c r="AD91" s="12">
        <f>VLOOKUP(A:A,[1]TDSheet!$A:$AE,31,0)</f>
        <v>14.5932</v>
      </c>
      <c r="AE91" s="12">
        <f>VLOOKUP(A:A,[1]TDSheet!$A:$V,22,0)</f>
        <v>8.107800000000001</v>
      </c>
      <c r="AF91" s="12">
        <f>VLOOKUP(A:A,[3]TDSheet!$A:$D,4,0)</f>
        <v>0.82099999999999995</v>
      </c>
      <c r="AG91" s="19" t="s">
        <v>148</v>
      </c>
      <c r="AH91" s="12">
        <f t="shared" si="20"/>
        <v>0</v>
      </c>
      <c r="AI91" s="12">
        <f t="shared" si="21"/>
        <v>0</v>
      </c>
      <c r="AJ91" s="12"/>
      <c r="AK91" s="12"/>
    </row>
    <row r="92" spans="1:37" s="1" customFormat="1" ht="11.1" customHeight="1" outlineLevel="1" x14ac:dyDescent="0.2">
      <c r="A92" s="7" t="s">
        <v>94</v>
      </c>
      <c r="B92" s="7" t="s">
        <v>16</v>
      </c>
      <c r="C92" s="8">
        <v>347</v>
      </c>
      <c r="D92" s="8">
        <v>1621</v>
      </c>
      <c r="E92" s="8">
        <v>1339</v>
      </c>
      <c r="F92" s="8">
        <v>610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1558</v>
      </c>
      <c r="K92" s="12">
        <f t="shared" si="16"/>
        <v>-219</v>
      </c>
      <c r="L92" s="12">
        <f>VLOOKUP(A:A,[1]TDSheet!$A:$U,21,0)</f>
        <v>300</v>
      </c>
      <c r="M92" s="12">
        <f>VLOOKUP(A:A,[1]TDSheet!$A:$AI,35,0)</f>
        <v>209.6</v>
      </c>
      <c r="N92" s="12">
        <f>VLOOKUP(A:A,[1]TDSheet!$A:$P,16,0)</f>
        <v>209.6</v>
      </c>
      <c r="O92" s="12">
        <f>VLOOKUP(A:A,[1]TDSheet!$A:$W,23,0)</f>
        <v>200</v>
      </c>
      <c r="P92" s="12"/>
      <c r="Q92" s="12"/>
      <c r="R92" s="12"/>
      <c r="S92" s="12"/>
      <c r="T92" s="12"/>
      <c r="U92" s="12"/>
      <c r="V92" s="12">
        <f t="shared" si="17"/>
        <v>218.6</v>
      </c>
      <c r="W92" s="14">
        <v>300</v>
      </c>
      <c r="X92" s="15">
        <f t="shared" si="18"/>
        <v>6.4501372369624885</v>
      </c>
      <c r="Y92" s="12">
        <f t="shared" si="19"/>
        <v>2.7904849039341264</v>
      </c>
      <c r="Z92" s="12"/>
      <c r="AA92" s="12"/>
      <c r="AB92" s="12">
        <f>VLOOKUP(A:A,[1]TDSheet!$A:$AB,28,0)</f>
        <v>246</v>
      </c>
      <c r="AC92" s="12">
        <v>0</v>
      </c>
      <c r="AD92" s="12">
        <f>VLOOKUP(A:A,[1]TDSheet!$A:$AE,31,0)</f>
        <v>209.8</v>
      </c>
      <c r="AE92" s="12">
        <f>VLOOKUP(A:A,[1]TDSheet!$A:$V,22,0)</f>
        <v>221.2</v>
      </c>
      <c r="AF92" s="12">
        <f>VLOOKUP(A:A,[3]TDSheet!$A:$D,4,0)</f>
        <v>307</v>
      </c>
      <c r="AG92" s="12" t="e">
        <f>VLOOKUP(A:A,[1]TDSheet!$A:$AG,33,0)</f>
        <v>#N/A</v>
      </c>
      <c r="AH92" s="12">
        <f t="shared" si="20"/>
        <v>300</v>
      </c>
      <c r="AI92" s="12">
        <f t="shared" si="21"/>
        <v>120</v>
      </c>
      <c r="AJ92" s="12"/>
      <c r="AK92" s="12"/>
    </row>
    <row r="93" spans="1:37" s="1" customFormat="1" ht="11.1" customHeight="1" outlineLevel="1" x14ac:dyDescent="0.2">
      <c r="A93" s="7" t="s">
        <v>95</v>
      </c>
      <c r="B93" s="7" t="s">
        <v>16</v>
      </c>
      <c r="C93" s="8">
        <v>138</v>
      </c>
      <c r="D93" s="8">
        <v>1629</v>
      </c>
      <c r="E93" s="8">
        <v>1181</v>
      </c>
      <c r="F93" s="8">
        <v>572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2">
        <f>VLOOKUP(A:A,[2]TDSheet!$A:$F,6,0)</f>
        <v>1303</v>
      </c>
      <c r="K93" s="12">
        <f t="shared" si="16"/>
        <v>-122</v>
      </c>
      <c r="L93" s="12">
        <f>VLOOKUP(A:A,[1]TDSheet!$A:$U,21,0)</f>
        <v>300</v>
      </c>
      <c r="M93" s="12">
        <f>VLOOKUP(A:A,[1]TDSheet!$A:$AI,35,0)</f>
        <v>209.6</v>
      </c>
      <c r="N93" s="12">
        <f>VLOOKUP(A:A,[1]TDSheet!$A:$P,16,0)</f>
        <v>209.6</v>
      </c>
      <c r="O93" s="12">
        <f>VLOOKUP(A:A,[1]TDSheet!$A:$W,23,0)</f>
        <v>200</v>
      </c>
      <c r="P93" s="12"/>
      <c r="Q93" s="12"/>
      <c r="R93" s="12"/>
      <c r="S93" s="12"/>
      <c r="T93" s="12"/>
      <c r="U93" s="12"/>
      <c r="V93" s="12">
        <f t="shared" si="17"/>
        <v>187</v>
      </c>
      <c r="W93" s="14">
        <v>200</v>
      </c>
      <c r="X93" s="15">
        <f t="shared" si="18"/>
        <v>6.8021390374331547</v>
      </c>
      <c r="Y93" s="12">
        <f t="shared" si="19"/>
        <v>3.0588235294117645</v>
      </c>
      <c r="Z93" s="12"/>
      <c r="AA93" s="12"/>
      <c r="AB93" s="12">
        <f>VLOOKUP(A:A,[1]TDSheet!$A:$AB,28,0)</f>
        <v>246</v>
      </c>
      <c r="AC93" s="12">
        <v>0</v>
      </c>
      <c r="AD93" s="12">
        <f>VLOOKUP(A:A,[1]TDSheet!$A:$AE,31,0)</f>
        <v>163.80000000000001</v>
      </c>
      <c r="AE93" s="12">
        <f>VLOOKUP(A:A,[1]TDSheet!$A:$V,22,0)</f>
        <v>199.4</v>
      </c>
      <c r="AF93" s="12">
        <f>VLOOKUP(A:A,[3]TDSheet!$A:$D,4,0)</f>
        <v>274</v>
      </c>
      <c r="AG93" s="12" t="e">
        <f>VLOOKUP(A:A,[1]TDSheet!$A:$AG,33,0)</f>
        <v>#N/A</v>
      </c>
      <c r="AH93" s="12">
        <f t="shared" si="20"/>
        <v>200</v>
      </c>
      <c r="AI93" s="12">
        <f t="shared" si="21"/>
        <v>80</v>
      </c>
      <c r="AJ93" s="12"/>
      <c r="AK93" s="12"/>
    </row>
    <row r="94" spans="1:37" s="1" customFormat="1" ht="21.95" customHeight="1" outlineLevel="1" x14ac:dyDescent="0.2">
      <c r="A94" s="7" t="s">
        <v>96</v>
      </c>
      <c r="B94" s="7" t="s">
        <v>9</v>
      </c>
      <c r="C94" s="8">
        <v>55.545000000000002</v>
      </c>
      <c r="D94" s="8">
        <v>639.13300000000004</v>
      </c>
      <c r="E94" s="8">
        <v>457.26499999999999</v>
      </c>
      <c r="F94" s="8">
        <v>230.857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521.63499999999999</v>
      </c>
      <c r="K94" s="12">
        <f t="shared" si="16"/>
        <v>-64.37</v>
      </c>
      <c r="L94" s="12">
        <f>VLOOKUP(A:A,[1]TDSheet!$A:$U,21,0)</f>
        <v>100</v>
      </c>
      <c r="M94" s="12">
        <f>VLOOKUP(A:A,[1]TDSheet!$A:$AI,35,0)</f>
        <v>45.6</v>
      </c>
      <c r="N94" s="12">
        <f>VLOOKUP(A:A,[1]TDSheet!$A:$P,16,0)</f>
        <v>45.6</v>
      </c>
      <c r="O94" s="12">
        <f>VLOOKUP(A:A,[1]TDSheet!$A:$W,23,0)</f>
        <v>100</v>
      </c>
      <c r="P94" s="12"/>
      <c r="Q94" s="12"/>
      <c r="R94" s="12"/>
      <c r="S94" s="12"/>
      <c r="T94" s="12"/>
      <c r="U94" s="12"/>
      <c r="V94" s="12">
        <f t="shared" si="17"/>
        <v>75.815399999999997</v>
      </c>
      <c r="W94" s="14">
        <v>100</v>
      </c>
      <c r="X94" s="15">
        <f t="shared" si="18"/>
        <v>7.0019679379123501</v>
      </c>
      <c r="Y94" s="12">
        <f t="shared" si="19"/>
        <v>3.0449882213903772</v>
      </c>
      <c r="Z94" s="12"/>
      <c r="AA94" s="12"/>
      <c r="AB94" s="12">
        <f>VLOOKUP(A:A,[1]TDSheet!$A:$AB,28,0)</f>
        <v>78.188000000000002</v>
      </c>
      <c r="AC94" s="12">
        <v>0</v>
      </c>
      <c r="AD94" s="12">
        <f>VLOOKUP(A:A,[1]TDSheet!$A:$AE,31,0)</f>
        <v>53.427</v>
      </c>
      <c r="AE94" s="12">
        <f>VLOOKUP(A:A,[1]TDSheet!$A:$V,22,0)</f>
        <v>76.544200000000004</v>
      </c>
      <c r="AF94" s="12">
        <f>VLOOKUP(A:A,[3]TDSheet!$A:$D,4,0)</f>
        <v>126.357</v>
      </c>
      <c r="AG94" s="12" t="e">
        <f>VLOOKUP(A:A,[1]TDSheet!$A:$AG,33,0)</f>
        <v>#N/A</v>
      </c>
      <c r="AH94" s="12">
        <f t="shared" si="20"/>
        <v>100</v>
      </c>
      <c r="AI94" s="12">
        <f t="shared" si="21"/>
        <v>100</v>
      </c>
      <c r="AJ94" s="12"/>
      <c r="AK94" s="12"/>
    </row>
    <row r="95" spans="1:37" s="1" customFormat="1" ht="11.1" customHeight="1" outlineLevel="1" x14ac:dyDescent="0.2">
      <c r="A95" s="7" t="s">
        <v>97</v>
      </c>
      <c r="B95" s="7" t="s">
        <v>9</v>
      </c>
      <c r="C95" s="8">
        <v>67.352000000000004</v>
      </c>
      <c r="D95" s="8">
        <v>690.50300000000004</v>
      </c>
      <c r="E95" s="8">
        <v>482.82600000000002</v>
      </c>
      <c r="F95" s="8">
        <v>269.24799999999999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552.41300000000001</v>
      </c>
      <c r="K95" s="12">
        <f t="shared" si="16"/>
        <v>-69.586999999999989</v>
      </c>
      <c r="L95" s="12">
        <f>VLOOKUP(A:A,[1]TDSheet!$A:$U,21,0)</f>
        <v>100</v>
      </c>
      <c r="M95" s="12">
        <f>VLOOKUP(A:A,[1]TDSheet!$A:$AI,35,0)</f>
        <v>45.6</v>
      </c>
      <c r="N95" s="12">
        <f>VLOOKUP(A:A,[1]TDSheet!$A:$P,16,0)</f>
        <v>45.6</v>
      </c>
      <c r="O95" s="12">
        <f>VLOOKUP(A:A,[1]TDSheet!$A:$W,23,0)</f>
        <v>120</v>
      </c>
      <c r="P95" s="12"/>
      <c r="Q95" s="12"/>
      <c r="R95" s="12"/>
      <c r="S95" s="12"/>
      <c r="T95" s="12"/>
      <c r="U95" s="12"/>
      <c r="V95" s="12">
        <f t="shared" si="17"/>
        <v>80.777600000000007</v>
      </c>
      <c r="W95" s="14">
        <v>100</v>
      </c>
      <c r="X95" s="15">
        <f t="shared" si="18"/>
        <v>7.294695559164917</v>
      </c>
      <c r="Y95" s="12">
        <f t="shared" si="19"/>
        <v>3.3332012835241449</v>
      </c>
      <c r="Z95" s="12"/>
      <c r="AA95" s="12"/>
      <c r="AB95" s="12">
        <f>VLOOKUP(A:A,[1]TDSheet!$A:$AB,28,0)</f>
        <v>78.938000000000002</v>
      </c>
      <c r="AC95" s="12">
        <v>0</v>
      </c>
      <c r="AD95" s="12">
        <f>VLOOKUP(A:A,[1]TDSheet!$A:$AE,31,0)</f>
        <v>60.583799999999997</v>
      </c>
      <c r="AE95" s="12">
        <f>VLOOKUP(A:A,[1]TDSheet!$A:$V,22,0)</f>
        <v>84.252399999999994</v>
      </c>
      <c r="AF95" s="12">
        <f>VLOOKUP(A:A,[3]TDSheet!$A:$D,4,0)</f>
        <v>113.77800000000001</v>
      </c>
      <c r="AG95" s="12" t="e">
        <f>VLOOKUP(A:A,[1]TDSheet!$A:$AG,33,0)</f>
        <v>#N/A</v>
      </c>
      <c r="AH95" s="12">
        <f t="shared" si="20"/>
        <v>100</v>
      </c>
      <c r="AI95" s="12">
        <f t="shared" si="21"/>
        <v>100</v>
      </c>
      <c r="AJ95" s="12"/>
      <c r="AK95" s="12"/>
    </row>
    <row r="96" spans="1:37" s="1" customFormat="1" ht="11.1" customHeight="1" outlineLevel="1" x14ac:dyDescent="0.2">
      <c r="A96" s="7" t="s">
        <v>98</v>
      </c>
      <c r="B96" s="7" t="s">
        <v>9</v>
      </c>
      <c r="C96" s="8">
        <v>75.664000000000001</v>
      </c>
      <c r="D96" s="8">
        <v>1038.2280000000001</v>
      </c>
      <c r="E96" s="8">
        <v>784.61599999999999</v>
      </c>
      <c r="F96" s="8">
        <v>315.29399999999998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865.13400000000001</v>
      </c>
      <c r="K96" s="12">
        <f t="shared" si="16"/>
        <v>-80.518000000000029</v>
      </c>
      <c r="L96" s="12">
        <f>VLOOKUP(A:A,[1]TDSheet!$A:$U,21,0)</f>
        <v>200</v>
      </c>
      <c r="M96" s="12">
        <f>VLOOKUP(A:A,[1]TDSheet!$A:$AI,35,0)</f>
        <v>45.6</v>
      </c>
      <c r="N96" s="12">
        <f>VLOOKUP(A:A,[1]TDSheet!$A:$P,16,0)</f>
        <v>45.6</v>
      </c>
      <c r="O96" s="12">
        <f>VLOOKUP(A:A,[1]TDSheet!$A:$W,23,0)</f>
        <v>200</v>
      </c>
      <c r="P96" s="12"/>
      <c r="Q96" s="12"/>
      <c r="R96" s="12"/>
      <c r="S96" s="12"/>
      <c r="T96" s="12"/>
      <c r="U96" s="12"/>
      <c r="V96" s="12">
        <f t="shared" si="17"/>
        <v>141.17059999999998</v>
      </c>
      <c r="W96" s="14">
        <v>200</v>
      </c>
      <c r="X96" s="15">
        <f t="shared" si="18"/>
        <v>6.483602109787733</v>
      </c>
      <c r="Y96" s="12">
        <f t="shared" si="19"/>
        <v>2.2334253732717722</v>
      </c>
      <c r="Z96" s="12"/>
      <c r="AA96" s="12"/>
      <c r="AB96" s="12">
        <f>VLOOKUP(A:A,[1]TDSheet!$A:$AB,28,0)</f>
        <v>78.763000000000005</v>
      </c>
      <c r="AC96" s="12">
        <v>0</v>
      </c>
      <c r="AD96" s="12">
        <f>VLOOKUP(A:A,[1]TDSheet!$A:$AE,31,0)</f>
        <v>114.7974</v>
      </c>
      <c r="AE96" s="12">
        <f>VLOOKUP(A:A,[1]TDSheet!$A:$V,22,0)</f>
        <v>149.3058</v>
      </c>
      <c r="AF96" s="12">
        <f>VLOOKUP(A:A,[3]TDSheet!$A:$D,4,0)</f>
        <v>160.512</v>
      </c>
      <c r="AG96" s="12" t="e">
        <f>VLOOKUP(A:A,[1]TDSheet!$A:$AG,33,0)</f>
        <v>#N/A</v>
      </c>
      <c r="AH96" s="12">
        <f t="shared" si="20"/>
        <v>200</v>
      </c>
      <c r="AI96" s="12">
        <f t="shared" si="21"/>
        <v>200</v>
      </c>
      <c r="AJ96" s="12"/>
      <c r="AK96" s="12"/>
    </row>
    <row r="97" spans="1:37" s="1" customFormat="1" ht="11.1" customHeight="1" outlineLevel="1" x14ac:dyDescent="0.2">
      <c r="A97" s="7" t="s">
        <v>99</v>
      </c>
      <c r="B97" s="7" t="s">
        <v>9</v>
      </c>
      <c r="C97" s="8">
        <v>52.972999999999999</v>
      </c>
      <c r="D97" s="8">
        <v>803.68</v>
      </c>
      <c r="E97" s="8">
        <v>506.94499999999999</v>
      </c>
      <c r="F97" s="8">
        <v>331.35899999999998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2">
        <f>VLOOKUP(A:A,[2]TDSheet!$A:$F,6,0)</f>
        <v>672.36900000000003</v>
      </c>
      <c r="K97" s="12">
        <f t="shared" si="16"/>
        <v>-165.42400000000004</v>
      </c>
      <c r="L97" s="12">
        <f>VLOOKUP(A:A,[1]TDSheet!$A:$U,21,0)</f>
        <v>100</v>
      </c>
      <c r="M97" s="12">
        <f>VLOOKUP(A:A,[1]TDSheet!$A:$AI,35,0)</f>
        <v>45.6</v>
      </c>
      <c r="N97" s="12">
        <f>VLOOKUP(A:A,[1]TDSheet!$A:$P,16,0)</f>
        <v>45.6</v>
      </c>
      <c r="O97" s="12">
        <f>VLOOKUP(A:A,[1]TDSheet!$A:$W,23,0)</f>
        <v>100</v>
      </c>
      <c r="P97" s="12"/>
      <c r="Q97" s="12"/>
      <c r="R97" s="12"/>
      <c r="S97" s="12"/>
      <c r="T97" s="12"/>
      <c r="U97" s="12"/>
      <c r="V97" s="12">
        <f t="shared" si="17"/>
        <v>85.7744</v>
      </c>
      <c r="W97" s="14">
        <v>100</v>
      </c>
      <c r="X97" s="15">
        <f t="shared" si="18"/>
        <v>7.3606927008524679</v>
      </c>
      <c r="Y97" s="12">
        <f t="shared" si="19"/>
        <v>3.8631456471861068</v>
      </c>
      <c r="Z97" s="12"/>
      <c r="AA97" s="12"/>
      <c r="AB97" s="12">
        <f>VLOOKUP(A:A,[1]TDSheet!$A:$AB,28,0)</f>
        <v>78.072999999999993</v>
      </c>
      <c r="AC97" s="12">
        <v>0</v>
      </c>
      <c r="AD97" s="12">
        <f>VLOOKUP(A:A,[1]TDSheet!$A:$AE,31,0)</f>
        <v>78.334599999999995</v>
      </c>
      <c r="AE97" s="12">
        <f>VLOOKUP(A:A,[1]TDSheet!$A:$V,22,0)</f>
        <v>91.893600000000021</v>
      </c>
      <c r="AF97" s="12">
        <f>VLOOKUP(A:A,[3]TDSheet!$A:$D,4,0)</f>
        <v>140.28200000000001</v>
      </c>
      <c r="AG97" s="12" t="e">
        <f>VLOOKUP(A:A,[1]TDSheet!$A:$AG,33,0)</f>
        <v>#N/A</v>
      </c>
      <c r="AH97" s="12">
        <f t="shared" si="20"/>
        <v>100</v>
      </c>
      <c r="AI97" s="12">
        <f t="shared" si="21"/>
        <v>100</v>
      </c>
      <c r="AJ97" s="12"/>
      <c r="AK97" s="12"/>
    </row>
    <row r="98" spans="1:37" s="1" customFormat="1" ht="21.95" customHeight="1" outlineLevel="1" x14ac:dyDescent="0.2">
      <c r="A98" s="7" t="s">
        <v>100</v>
      </c>
      <c r="B98" s="7" t="s">
        <v>9</v>
      </c>
      <c r="C98" s="8">
        <v>153.255</v>
      </c>
      <c r="D98" s="8">
        <v>3.1779999999999999</v>
      </c>
      <c r="E98" s="8">
        <v>46.62</v>
      </c>
      <c r="F98" s="8">
        <v>104.803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2">
        <f>VLOOKUP(A:A,[2]TDSheet!$A:$F,6,0)</f>
        <v>68.007000000000005</v>
      </c>
      <c r="K98" s="12">
        <f t="shared" si="16"/>
        <v>-21.387000000000008</v>
      </c>
      <c r="L98" s="12">
        <f>VLOOKUP(A:A,[1]TDSheet!$A:$U,21,0)</f>
        <v>0</v>
      </c>
      <c r="M98" s="12">
        <f>VLOOKUP(A:A,[1]TDSheet!$A:$AI,35,0)</f>
        <v>0</v>
      </c>
      <c r="N98" s="12">
        <f>VLOOKUP(A:A,[1]TDSheet!$A:$P,16,0)</f>
        <v>0</v>
      </c>
      <c r="O98" s="12">
        <f>VLOOKUP(A:A,[1]TDSheet!$A:$W,23,0)</f>
        <v>0</v>
      </c>
      <c r="P98" s="12"/>
      <c r="Q98" s="12"/>
      <c r="R98" s="12"/>
      <c r="S98" s="12"/>
      <c r="T98" s="12"/>
      <c r="U98" s="12"/>
      <c r="V98" s="12">
        <f t="shared" si="17"/>
        <v>9.3239999999999998</v>
      </c>
      <c r="W98" s="14"/>
      <c r="X98" s="15">
        <f t="shared" si="18"/>
        <v>11.24013299013299</v>
      </c>
      <c r="Y98" s="12">
        <f t="shared" si="19"/>
        <v>11.24013299013299</v>
      </c>
      <c r="Z98" s="12"/>
      <c r="AA98" s="12"/>
      <c r="AB98" s="12">
        <f>VLOOKUP(A:A,[1]TDSheet!$A:$AB,28,0)</f>
        <v>0</v>
      </c>
      <c r="AC98" s="12">
        <v>0</v>
      </c>
      <c r="AD98" s="12">
        <f>VLOOKUP(A:A,[1]TDSheet!$A:$AE,31,0)</f>
        <v>13.5642</v>
      </c>
      <c r="AE98" s="12">
        <f>VLOOKUP(A:A,[1]TDSheet!$A:$V,22,0)</f>
        <v>11.7354</v>
      </c>
      <c r="AF98" s="12">
        <f>VLOOKUP(A:A,[3]TDSheet!$A:$D,4,0)</f>
        <v>11.012</v>
      </c>
      <c r="AG98" s="12" t="str">
        <f>VLOOKUP(A:A,[1]TDSheet!$A:$AG,33,0)</f>
        <v>увел</v>
      </c>
      <c r="AH98" s="12">
        <f t="shared" si="20"/>
        <v>0</v>
      </c>
      <c r="AI98" s="12">
        <f t="shared" si="21"/>
        <v>0</v>
      </c>
      <c r="AJ98" s="12"/>
      <c r="AK98" s="12"/>
    </row>
    <row r="99" spans="1:37" s="1" customFormat="1" ht="11.1" customHeight="1" outlineLevel="1" x14ac:dyDescent="0.2">
      <c r="A99" s="7" t="s">
        <v>101</v>
      </c>
      <c r="B99" s="7" t="s">
        <v>16</v>
      </c>
      <c r="C99" s="8">
        <v>47</v>
      </c>
      <c r="D99" s="8">
        <v>60</v>
      </c>
      <c r="E99" s="8">
        <v>74</v>
      </c>
      <c r="F99" s="8">
        <v>29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2">
        <f>VLOOKUP(A:A,[2]TDSheet!$A:$F,6,0)</f>
        <v>124</v>
      </c>
      <c r="K99" s="12">
        <f t="shared" si="16"/>
        <v>-50</v>
      </c>
      <c r="L99" s="12">
        <f>VLOOKUP(A:A,[1]TDSheet!$A:$U,21,0)</f>
        <v>20</v>
      </c>
      <c r="M99" s="12">
        <f>VLOOKUP(A:A,[1]TDSheet!$A:$AI,35,0)</f>
        <v>24</v>
      </c>
      <c r="N99" s="12">
        <f>VLOOKUP(A:A,[1]TDSheet!$A:$P,16,0)</f>
        <v>24</v>
      </c>
      <c r="O99" s="12">
        <f>VLOOKUP(A:A,[1]TDSheet!$A:$W,23,0)</f>
        <v>20</v>
      </c>
      <c r="P99" s="12"/>
      <c r="Q99" s="12"/>
      <c r="R99" s="12"/>
      <c r="S99" s="12"/>
      <c r="T99" s="12"/>
      <c r="U99" s="12"/>
      <c r="V99" s="12">
        <f t="shared" si="17"/>
        <v>12.4</v>
      </c>
      <c r="W99" s="14">
        <v>20</v>
      </c>
      <c r="X99" s="15">
        <f t="shared" si="18"/>
        <v>7.1774193548387091</v>
      </c>
      <c r="Y99" s="12">
        <f t="shared" si="19"/>
        <v>2.338709677419355</v>
      </c>
      <c r="Z99" s="12"/>
      <c r="AA99" s="12"/>
      <c r="AB99" s="12">
        <f>VLOOKUP(A:A,[1]TDSheet!$A:$AB,28,0)</f>
        <v>12</v>
      </c>
      <c r="AC99" s="12">
        <v>0</v>
      </c>
      <c r="AD99" s="12">
        <f>VLOOKUP(A:A,[1]TDSheet!$A:$AE,31,0)</f>
        <v>14.6</v>
      </c>
      <c r="AE99" s="12">
        <f>VLOOKUP(A:A,[1]TDSheet!$A:$V,22,0)</f>
        <v>12.8</v>
      </c>
      <c r="AF99" s="12">
        <f>VLOOKUP(A:A,[3]TDSheet!$A:$D,4,0)</f>
        <v>25</v>
      </c>
      <c r="AG99" s="12" t="str">
        <f>VLOOKUP(A:A,[1]TDSheet!$A:$AG,33,0)</f>
        <v>увел</v>
      </c>
      <c r="AH99" s="12">
        <f t="shared" si="20"/>
        <v>20</v>
      </c>
      <c r="AI99" s="12">
        <f t="shared" si="21"/>
        <v>8</v>
      </c>
      <c r="AJ99" s="12"/>
      <c r="AK99" s="12"/>
    </row>
    <row r="100" spans="1:37" s="1" customFormat="1" ht="11.1" customHeight="1" outlineLevel="1" x14ac:dyDescent="0.2">
      <c r="A100" s="7" t="s">
        <v>102</v>
      </c>
      <c r="B100" s="7" t="s">
        <v>16</v>
      </c>
      <c r="C100" s="8">
        <v>38</v>
      </c>
      <c r="D100" s="8"/>
      <c r="E100" s="8">
        <v>16</v>
      </c>
      <c r="F100" s="8">
        <v>22</v>
      </c>
      <c r="G100" s="1">
        <f>VLOOKUP(A:A,[1]TDSheet!$A:$G,7,0)</f>
        <v>0</v>
      </c>
      <c r="H100" s="1">
        <f>VLOOKUP(A:A,[1]TDSheet!$A:$H,8,0)</f>
        <v>0</v>
      </c>
      <c r="I100" s="1" t="e">
        <f>VLOOKUP(A:A,[1]TDSheet!$A:$I,9,0)</f>
        <v>#N/A</v>
      </c>
      <c r="J100" s="12">
        <f>VLOOKUP(A:A,[2]TDSheet!$A:$F,6,0)</f>
        <v>17</v>
      </c>
      <c r="K100" s="12">
        <f t="shared" si="16"/>
        <v>-1</v>
      </c>
      <c r="L100" s="12">
        <f>VLOOKUP(A:A,[1]TDSheet!$A:$U,21,0)</f>
        <v>0</v>
      </c>
      <c r="M100" s="12">
        <f>VLOOKUP(A:A,[1]TDSheet!$A:$AI,35,0)</f>
        <v>0</v>
      </c>
      <c r="N100" s="12">
        <f>VLOOKUP(A:A,[1]TDSheet!$A:$P,16,0)</f>
        <v>0</v>
      </c>
      <c r="O100" s="12">
        <f>VLOOKUP(A:A,[1]TDSheet!$A:$W,23,0)</f>
        <v>0</v>
      </c>
      <c r="P100" s="12"/>
      <c r="Q100" s="12"/>
      <c r="R100" s="12"/>
      <c r="S100" s="12"/>
      <c r="T100" s="12"/>
      <c r="U100" s="12"/>
      <c r="V100" s="12">
        <f t="shared" si="17"/>
        <v>3.2</v>
      </c>
      <c r="W100" s="14"/>
      <c r="X100" s="15">
        <f t="shared" si="18"/>
        <v>6.875</v>
      </c>
      <c r="Y100" s="12">
        <f t="shared" si="19"/>
        <v>6.875</v>
      </c>
      <c r="Z100" s="12"/>
      <c r="AA100" s="12"/>
      <c r="AB100" s="12">
        <f>VLOOKUP(A:A,[1]TDSheet!$A:$AB,28,0)</f>
        <v>0</v>
      </c>
      <c r="AC100" s="12">
        <v>0</v>
      </c>
      <c r="AD100" s="12">
        <f>VLOOKUP(A:A,[1]TDSheet!$A:$AE,31,0)</f>
        <v>2.4</v>
      </c>
      <c r="AE100" s="12">
        <f>VLOOKUP(A:A,[1]TDSheet!$A:$V,22,0)</f>
        <v>3.2</v>
      </c>
      <c r="AF100" s="12">
        <f>VLOOKUP(A:A,[3]TDSheet!$A:$D,4,0)</f>
        <v>6</v>
      </c>
      <c r="AG100" s="12" t="str">
        <f>VLOOKUP(A:A,[1]TDSheet!$A:$AG,33,0)</f>
        <v>вывод</v>
      </c>
      <c r="AH100" s="12">
        <f t="shared" si="20"/>
        <v>0</v>
      </c>
      <c r="AI100" s="12">
        <f t="shared" si="21"/>
        <v>0</v>
      </c>
      <c r="AJ100" s="12"/>
      <c r="AK100" s="12"/>
    </row>
    <row r="101" spans="1:37" s="1" customFormat="1" ht="11.1" customHeight="1" outlineLevel="1" x14ac:dyDescent="0.2">
      <c r="A101" s="7" t="s">
        <v>103</v>
      </c>
      <c r="B101" s="7" t="s">
        <v>16</v>
      </c>
      <c r="C101" s="8">
        <v>12</v>
      </c>
      <c r="D101" s="8"/>
      <c r="E101" s="8">
        <v>5</v>
      </c>
      <c r="F101" s="8">
        <v>7</v>
      </c>
      <c r="G101" s="1">
        <f>VLOOKUP(A:A,[1]TDSheet!$A:$G,7,0)</f>
        <v>0</v>
      </c>
      <c r="H101" s="1">
        <f>VLOOKUP(A:A,[1]TDSheet!$A:$H,8,0)</f>
        <v>0</v>
      </c>
      <c r="I101" s="1" t="e">
        <f>VLOOKUP(A:A,[1]TDSheet!$A:$I,9,0)</f>
        <v>#N/A</v>
      </c>
      <c r="J101" s="12">
        <f>VLOOKUP(A:A,[2]TDSheet!$A:$F,6,0)</f>
        <v>12</v>
      </c>
      <c r="K101" s="12">
        <f t="shared" si="16"/>
        <v>-7</v>
      </c>
      <c r="L101" s="12">
        <f>VLOOKUP(A:A,[1]TDSheet!$A:$U,21,0)</f>
        <v>0</v>
      </c>
      <c r="M101" s="12">
        <f>VLOOKUP(A:A,[1]TDSheet!$A:$AI,35,0)</f>
        <v>0</v>
      </c>
      <c r="N101" s="12">
        <f>VLOOKUP(A:A,[1]TDSheet!$A:$P,16,0)</f>
        <v>0</v>
      </c>
      <c r="O101" s="12">
        <f>VLOOKUP(A:A,[1]TDSheet!$A:$W,23,0)</f>
        <v>0</v>
      </c>
      <c r="P101" s="12"/>
      <c r="Q101" s="12"/>
      <c r="R101" s="12"/>
      <c r="S101" s="12"/>
      <c r="T101" s="12"/>
      <c r="U101" s="12"/>
      <c r="V101" s="12">
        <f t="shared" si="17"/>
        <v>1</v>
      </c>
      <c r="W101" s="14"/>
      <c r="X101" s="15">
        <f t="shared" si="18"/>
        <v>7</v>
      </c>
      <c r="Y101" s="12">
        <f t="shared" si="19"/>
        <v>7</v>
      </c>
      <c r="Z101" s="12"/>
      <c r="AA101" s="12"/>
      <c r="AB101" s="12">
        <f>VLOOKUP(A:A,[1]TDSheet!$A:$AB,28,0)</f>
        <v>0</v>
      </c>
      <c r="AC101" s="12">
        <v>0</v>
      </c>
      <c r="AD101" s="12">
        <f>VLOOKUP(A:A,[1]TDSheet!$A:$AE,31,0)</f>
        <v>2.4</v>
      </c>
      <c r="AE101" s="12">
        <f>VLOOKUP(A:A,[1]TDSheet!$A:$V,22,0)</f>
        <v>1.8</v>
      </c>
      <c r="AF101" s="12">
        <f>VLOOKUP(A:A,[3]TDSheet!$A:$D,4,0)</f>
        <v>4</v>
      </c>
      <c r="AG101" s="12" t="str">
        <f>VLOOKUP(A:A,[1]TDSheet!$A:$AG,33,0)</f>
        <v>вывод</v>
      </c>
      <c r="AH101" s="12">
        <f t="shared" si="20"/>
        <v>0</v>
      </c>
      <c r="AI101" s="12">
        <f t="shared" si="21"/>
        <v>0</v>
      </c>
      <c r="AJ101" s="12"/>
      <c r="AK101" s="12"/>
    </row>
    <row r="102" spans="1:37" s="1" customFormat="1" ht="11.1" customHeight="1" outlineLevel="1" x14ac:dyDescent="0.2">
      <c r="A102" s="7" t="s">
        <v>104</v>
      </c>
      <c r="B102" s="7" t="s">
        <v>9</v>
      </c>
      <c r="C102" s="8">
        <v>3.0859999999999999</v>
      </c>
      <c r="D102" s="8">
        <v>424.053</v>
      </c>
      <c r="E102" s="8">
        <v>300.375</v>
      </c>
      <c r="F102" s="8">
        <v>125.407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364.75400000000002</v>
      </c>
      <c r="K102" s="12">
        <f t="shared" si="16"/>
        <v>-64.379000000000019</v>
      </c>
      <c r="L102" s="12">
        <f>VLOOKUP(A:A,[1]TDSheet!$A:$U,21,0)</f>
        <v>80</v>
      </c>
      <c r="M102" s="12">
        <f>VLOOKUP(A:A,[1]TDSheet!$A:$AI,35,0)</f>
        <v>40</v>
      </c>
      <c r="N102" s="12">
        <f>VLOOKUP(A:A,[1]TDSheet!$A:$P,16,0)</f>
        <v>40</v>
      </c>
      <c r="O102" s="12">
        <f>VLOOKUP(A:A,[1]TDSheet!$A:$W,23,0)</f>
        <v>60</v>
      </c>
      <c r="P102" s="12"/>
      <c r="Q102" s="12"/>
      <c r="R102" s="12"/>
      <c r="S102" s="12"/>
      <c r="T102" s="12"/>
      <c r="U102" s="12"/>
      <c r="V102" s="12">
        <f t="shared" si="17"/>
        <v>55.300199999999997</v>
      </c>
      <c r="W102" s="14">
        <v>80</v>
      </c>
      <c r="X102" s="15">
        <f t="shared" si="18"/>
        <v>6.2460352765451121</v>
      </c>
      <c r="Y102" s="12">
        <f t="shared" si="19"/>
        <v>2.2677494837270027</v>
      </c>
      <c r="Z102" s="12"/>
      <c r="AA102" s="12"/>
      <c r="AB102" s="12">
        <f>VLOOKUP(A:A,[1]TDSheet!$A:$AB,28,0)</f>
        <v>23.873999999999999</v>
      </c>
      <c r="AC102" s="12">
        <v>0</v>
      </c>
      <c r="AD102" s="12">
        <f>VLOOKUP(A:A,[1]TDSheet!$A:$AE,31,0)</f>
        <v>47.314599999999999</v>
      </c>
      <c r="AE102" s="12">
        <f>VLOOKUP(A:A,[1]TDSheet!$A:$V,22,0)</f>
        <v>53.878399999999999</v>
      </c>
      <c r="AF102" s="12">
        <f>VLOOKUP(A:A,[3]TDSheet!$A:$D,4,0)</f>
        <v>41.792000000000002</v>
      </c>
      <c r="AG102" s="12" t="e">
        <f>VLOOKUP(A:A,[1]TDSheet!$A:$AG,33,0)</f>
        <v>#N/A</v>
      </c>
      <c r="AH102" s="12">
        <f t="shared" si="20"/>
        <v>80</v>
      </c>
      <c r="AI102" s="12">
        <f t="shared" si="21"/>
        <v>80</v>
      </c>
      <c r="AJ102" s="12"/>
      <c r="AK102" s="12"/>
    </row>
    <row r="103" spans="1:37" s="1" customFormat="1" ht="11.1" customHeight="1" outlineLevel="1" x14ac:dyDescent="0.2">
      <c r="A103" s="7" t="s">
        <v>105</v>
      </c>
      <c r="B103" s="7" t="s">
        <v>16</v>
      </c>
      <c r="C103" s="8"/>
      <c r="D103" s="8">
        <v>3</v>
      </c>
      <c r="E103" s="8">
        <v>7</v>
      </c>
      <c r="F103" s="8">
        <v>-5</v>
      </c>
      <c r="G103" s="1">
        <f>VLOOKUP(A:A,[1]TDSheet!$A:$G,7,0)</f>
        <v>0</v>
      </c>
      <c r="H103" s="1">
        <f>VLOOKUP(A:A,[1]TDSheet!$A:$H,8,0)</f>
        <v>0.03</v>
      </c>
      <c r="I103" s="1" t="e">
        <f>VLOOKUP(A:A,[1]TDSheet!$A:$I,9,0)</f>
        <v>#N/A</v>
      </c>
      <c r="J103" s="12">
        <f>VLOOKUP(A:A,[2]TDSheet!$A:$F,6,0)</f>
        <v>124</v>
      </c>
      <c r="K103" s="12">
        <f t="shared" si="16"/>
        <v>-117</v>
      </c>
      <c r="L103" s="12">
        <f>VLOOKUP(A:A,[1]TDSheet!$A:$U,21,0)</f>
        <v>100</v>
      </c>
      <c r="M103" s="12">
        <f>VLOOKUP(A:A,[1]TDSheet!$A:$AI,35,0)</f>
        <v>0</v>
      </c>
      <c r="N103" s="12">
        <f>VLOOKUP(A:A,[1]TDSheet!$A:$P,16,0)</f>
        <v>0</v>
      </c>
      <c r="O103" s="12">
        <f>VLOOKUP(A:A,[1]TDSheet!$A:$W,23,0)</f>
        <v>100</v>
      </c>
      <c r="P103" s="12"/>
      <c r="Q103" s="12"/>
      <c r="R103" s="12"/>
      <c r="S103" s="12"/>
      <c r="T103" s="12"/>
      <c r="U103" s="12"/>
      <c r="V103" s="12">
        <f t="shared" si="17"/>
        <v>1.4</v>
      </c>
      <c r="W103" s="14">
        <v>100</v>
      </c>
      <c r="X103" s="15">
        <f t="shared" si="18"/>
        <v>210.71428571428572</v>
      </c>
      <c r="Y103" s="12">
        <f t="shared" si="19"/>
        <v>-3.5714285714285716</v>
      </c>
      <c r="Z103" s="12"/>
      <c r="AA103" s="12"/>
      <c r="AB103" s="12">
        <f>VLOOKUP(A:A,[1]TDSheet!$A:$AB,28,0)</f>
        <v>0</v>
      </c>
      <c r="AC103" s="12">
        <v>0</v>
      </c>
      <c r="AD103" s="12">
        <f>VLOOKUP(A:A,[1]TDSheet!$A:$AE,31,0)</f>
        <v>2.6</v>
      </c>
      <c r="AE103" s="12">
        <f>VLOOKUP(A:A,[1]TDSheet!$A:$V,22,0)</f>
        <v>2</v>
      </c>
      <c r="AF103" s="12">
        <f>VLOOKUP(A:A,[3]TDSheet!$A:$D,4,0)</f>
        <v>7</v>
      </c>
      <c r="AG103" s="12" t="e">
        <f>VLOOKUP(A:A,[1]TDSheet!$A:$AG,33,0)</f>
        <v>#N/A</v>
      </c>
      <c r="AH103" s="12">
        <f t="shared" si="20"/>
        <v>100</v>
      </c>
      <c r="AI103" s="12">
        <f t="shared" si="21"/>
        <v>3</v>
      </c>
      <c r="AJ103" s="12"/>
      <c r="AK103" s="12"/>
    </row>
    <row r="104" spans="1:37" s="1" customFormat="1" ht="11.1" customHeight="1" outlineLevel="1" x14ac:dyDescent="0.2">
      <c r="A104" s="7" t="s">
        <v>106</v>
      </c>
      <c r="B104" s="7"/>
      <c r="C104" s="8"/>
      <c r="D104" s="8"/>
      <c r="E104" s="8"/>
      <c r="F104" s="8"/>
      <c r="H104" s="1">
        <v>0.03</v>
      </c>
      <c r="J104" s="12"/>
      <c r="K104" s="12">
        <f t="shared" si="16"/>
        <v>0</v>
      </c>
      <c r="L104" s="12">
        <f>VLOOKUP(A:A,[1]TDSheet!$A:$U,21,0)</f>
        <v>100</v>
      </c>
      <c r="M104" s="12">
        <f>VLOOKUP(A:A,[1]TDSheet!$A:$AI,35,0)</f>
        <v>0</v>
      </c>
      <c r="N104" s="12">
        <f>VLOOKUP(A:A,[1]TDSheet!$A:$P,16,0)</f>
        <v>0</v>
      </c>
      <c r="O104" s="12">
        <f>VLOOKUP(A:A,[1]TDSheet!$A:$W,23,0)</f>
        <v>100</v>
      </c>
      <c r="P104" s="12"/>
      <c r="Q104" s="12"/>
      <c r="R104" s="12"/>
      <c r="S104" s="12"/>
      <c r="T104" s="12"/>
      <c r="U104" s="12"/>
      <c r="V104" s="12">
        <f t="shared" si="17"/>
        <v>0</v>
      </c>
      <c r="W104" s="14">
        <v>100</v>
      </c>
      <c r="X104" s="15" t="e">
        <f t="shared" si="18"/>
        <v>#DIV/0!</v>
      </c>
      <c r="Y104" s="12" t="e">
        <f t="shared" si="19"/>
        <v>#DIV/0!</v>
      </c>
      <c r="Z104" s="12"/>
      <c r="AA104" s="12"/>
      <c r="AB104" s="12">
        <f>VLOOKUP(A:A,[1]TDSheet!$A:$AB,28,0)</f>
        <v>0</v>
      </c>
      <c r="AC104" s="12">
        <v>0</v>
      </c>
      <c r="AD104" s="12">
        <f>VLOOKUP(A:A,[1]TDSheet!$A:$AE,31,0)</f>
        <v>0.6</v>
      </c>
      <c r="AE104" s="12">
        <f>VLOOKUP(A:A,[1]TDSheet!$A:$V,22,0)</f>
        <v>0</v>
      </c>
      <c r="AF104" s="12">
        <f>VLOOKUP(A:A,[3]TDSheet!$A:$D,4,0)</f>
        <v>-1</v>
      </c>
      <c r="AG104" s="12" t="e">
        <f>VLOOKUP(A:A,[1]TDSheet!$A:$AG,33,0)</f>
        <v>#N/A</v>
      </c>
      <c r="AH104" s="12">
        <f t="shared" si="20"/>
        <v>100</v>
      </c>
      <c r="AI104" s="12">
        <f t="shared" si="21"/>
        <v>3</v>
      </c>
      <c r="AJ104" s="12"/>
      <c r="AK104" s="12"/>
    </row>
    <row r="105" spans="1:37" s="1" customFormat="1" ht="11.1" customHeight="1" outlineLevel="1" x14ac:dyDescent="0.2">
      <c r="A105" s="7" t="s">
        <v>107</v>
      </c>
      <c r="B105" s="7" t="s">
        <v>16</v>
      </c>
      <c r="C105" s="8">
        <v>13</v>
      </c>
      <c r="D105" s="8">
        <v>10</v>
      </c>
      <c r="E105" s="8">
        <v>15</v>
      </c>
      <c r="F105" s="8"/>
      <c r="G105" s="1">
        <f>VLOOKUP(A:A,[1]TDSheet!$A:$G,7,0)</f>
        <v>0</v>
      </c>
      <c r="H105" s="1">
        <f>VLOOKUP(A:A,[1]TDSheet!$A:$H,8,0)</f>
        <v>0.13</v>
      </c>
      <c r="I105" s="1" t="e">
        <f>VLOOKUP(A:A,[1]TDSheet!$A:$I,9,0)</f>
        <v>#N/A</v>
      </c>
      <c r="J105" s="12">
        <f>VLOOKUP(A:A,[2]TDSheet!$A:$F,6,0)</f>
        <v>157</v>
      </c>
      <c r="K105" s="12">
        <f t="shared" si="16"/>
        <v>-142</v>
      </c>
      <c r="L105" s="12">
        <f>VLOOKUP(A:A,[1]TDSheet!$A:$U,21,0)</f>
        <v>100</v>
      </c>
      <c r="M105" s="12">
        <f>VLOOKUP(A:A,[1]TDSheet!$A:$AI,35,0)</f>
        <v>0</v>
      </c>
      <c r="N105" s="12">
        <f>VLOOKUP(A:A,[1]TDSheet!$A:$P,16,0)</f>
        <v>0</v>
      </c>
      <c r="O105" s="12">
        <f>VLOOKUP(A:A,[1]TDSheet!$A:$W,23,0)</f>
        <v>100</v>
      </c>
      <c r="P105" s="12"/>
      <c r="Q105" s="12"/>
      <c r="R105" s="12"/>
      <c r="S105" s="12"/>
      <c r="T105" s="12"/>
      <c r="U105" s="12"/>
      <c r="V105" s="12">
        <f t="shared" si="17"/>
        <v>3</v>
      </c>
      <c r="W105" s="14">
        <v>100</v>
      </c>
      <c r="X105" s="15">
        <f t="shared" si="18"/>
        <v>100</v>
      </c>
      <c r="Y105" s="12">
        <f t="shared" si="19"/>
        <v>0</v>
      </c>
      <c r="Z105" s="12"/>
      <c r="AA105" s="12"/>
      <c r="AB105" s="12">
        <f>VLOOKUP(A:A,[1]TDSheet!$A:$AB,28,0)</f>
        <v>0</v>
      </c>
      <c r="AC105" s="12">
        <v>0</v>
      </c>
      <c r="AD105" s="12">
        <f>VLOOKUP(A:A,[1]TDSheet!$A:$AE,31,0)</f>
        <v>0.6</v>
      </c>
      <c r="AE105" s="12">
        <f>VLOOKUP(A:A,[1]TDSheet!$A:$V,22,0)</f>
        <v>51.6</v>
      </c>
      <c r="AF105" s="12">
        <v>0</v>
      </c>
      <c r="AG105" s="12" t="e">
        <f>VLOOKUP(A:A,[1]TDSheet!$A:$AG,33,0)</f>
        <v>#N/A</v>
      </c>
      <c r="AH105" s="12">
        <f t="shared" si="20"/>
        <v>100</v>
      </c>
      <c r="AI105" s="12">
        <f t="shared" si="21"/>
        <v>13</v>
      </c>
      <c r="AJ105" s="12"/>
      <c r="AK105" s="12"/>
    </row>
    <row r="106" spans="1:37" s="1" customFormat="1" ht="11.1" customHeight="1" outlineLevel="1" x14ac:dyDescent="0.2">
      <c r="A106" s="7" t="s">
        <v>108</v>
      </c>
      <c r="B106" s="7" t="s">
        <v>9</v>
      </c>
      <c r="C106" s="8">
        <v>21.635000000000002</v>
      </c>
      <c r="D106" s="8">
        <v>66.075000000000003</v>
      </c>
      <c r="E106" s="8">
        <v>43.218000000000004</v>
      </c>
      <c r="F106" s="8">
        <v>43.137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2">
        <f>VLOOKUP(A:A,[2]TDSheet!$A:$F,6,0)</f>
        <v>55.655999999999999</v>
      </c>
      <c r="K106" s="12">
        <f t="shared" si="16"/>
        <v>-12.437999999999995</v>
      </c>
      <c r="L106" s="12">
        <f>VLOOKUP(A:A,[1]TDSheet!$A:$U,21,0)</f>
        <v>0</v>
      </c>
      <c r="M106" s="12">
        <f>VLOOKUP(A:A,[1]TDSheet!$A:$AI,35,0)</f>
        <v>0</v>
      </c>
      <c r="N106" s="12">
        <f>VLOOKUP(A:A,[1]TDSheet!$A:$P,16,0)</f>
        <v>0</v>
      </c>
      <c r="O106" s="12">
        <f>VLOOKUP(A:A,[1]TDSheet!$A:$W,23,0)</f>
        <v>0</v>
      </c>
      <c r="P106" s="12"/>
      <c r="Q106" s="12"/>
      <c r="R106" s="12"/>
      <c r="S106" s="12"/>
      <c r="T106" s="12"/>
      <c r="U106" s="12"/>
      <c r="V106" s="12">
        <f t="shared" si="17"/>
        <v>8.6436000000000011</v>
      </c>
      <c r="W106" s="14">
        <v>20</v>
      </c>
      <c r="X106" s="15">
        <f t="shared" si="18"/>
        <v>7.3044796149752411</v>
      </c>
      <c r="Y106" s="12">
        <f t="shared" si="19"/>
        <v>4.9906289046230734</v>
      </c>
      <c r="Z106" s="12"/>
      <c r="AA106" s="12"/>
      <c r="AB106" s="12">
        <f>VLOOKUP(A:A,[1]TDSheet!$A:$AB,28,0)</f>
        <v>0</v>
      </c>
      <c r="AC106" s="12">
        <v>0</v>
      </c>
      <c r="AD106" s="12">
        <f>VLOOKUP(A:A,[1]TDSheet!$A:$AE,31,0)</f>
        <v>11.3842</v>
      </c>
      <c r="AE106" s="12">
        <f>VLOOKUP(A:A,[1]TDSheet!$A:$V,22,0)</f>
        <v>6.21</v>
      </c>
      <c r="AF106" s="12">
        <f>VLOOKUP(A:A,[3]TDSheet!$A:$D,4,0)</f>
        <v>12.141999999999999</v>
      </c>
      <c r="AG106" s="12">
        <f>VLOOKUP(A:A,[1]TDSheet!$A:$AG,33,0)</f>
        <v>0</v>
      </c>
      <c r="AH106" s="12">
        <f t="shared" si="20"/>
        <v>20</v>
      </c>
      <c r="AI106" s="12">
        <f t="shared" si="21"/>
        <v>20</v>
      </c>
      <c r="AJ106" s="12"/>
      <c r="AK106" s="12"/>
    </row>
    <row r="107" spans="1:37" s="1" customFormat="1" ht="11.1" customHeight="1" outlineLevel="1" x14ac:dyDescent="0.2">
      <c r="A107" s="7" t="s">
        <v>109</v>
      </c>
      <c r="B107" s="7" t="s">
        <v>9</v>
      </c>
      <c r="C107" s="8">
        <v>102.143</v>
      </c>
      <c r="D107" s="8">
        <v>100.01900000000001</v>
      </c>
      <c r="E107" s="8">
        <v>69.072000000000003</v>
      </c>
      <c r="F107" s="8">
        <v>60.692999999999998</v>
      </c>
      <c r="G107" s="1">
        <f>VLOOKUP(A:A,[1]TDSheet!$A:$G,7,0)</f>
        <v>0</v>
      </c>
      <c r="H107" s="1">
        <f>VLOOKUP(A:A,[1]TDSheet!$A:$H,8,0)</f>
        <v>1</v>
      </c>
      <c r="I107" s="1" t="e">
        <f>VLOOKUP(A:A,[1]TDSheet!$A:$I,9,0)</f>
        <v>#N/A</v>
      </c>
      <c r="J107" s="12">
        <f>VLOOKUP(A:A,[2]TDSheet!$A:$F,6,0)</f>
        <v>82.132000000000005</v>
      </c>
      <c r="K107" s="12">
        <f t="shared" si="16"/>
        <v>-13.060000000000002</v>
      </c>
      <c r="L107" s="12">
        <f>VLOOKUP(A:A,[1]TDSheet!$A:$U,21,0)</f>
        <v>30</v>
      </c>
      <c r="M107" s="12">
        <f>VLOOKUP(A:A,[1]TDSheet!$A:$AI,35,0)</f>
        <v>0</v>
      </c>
      <c r="N107" s="12">
        <f>VLOOKUP(A:A,[1]TDSheet!$A:$P,16,0)</f>
        <v>0</v>
      </c>
      <c r="O107" s="12">
        <f>VLOOKUP(A:A,[1]TDSheet!$A:$W,23,0)</f>
        <v>30</v>
      </c>
      <c r="P107" s="12"/>
      <c r="Q107" s="12"/>
      <c r="R107" s="12"/>
      <c r="S107" s="12"/>
      <c r="T107" s="12"/>
      <c r="U107" s="12"/>
      <c r="V107" s="12">
        <f t="shared" si="17"/>
        <v>13.814400000000001</v>
      </c>
      <c r="W107" s="14"/>
      <c r="X107" s="15">
        <f t="shared" si="18"/>
        <v>8.736752953439888</v>
      </c>
      <c r="Y107" s="12">
        <f t="shared" si="19"/>
        <v>4.3934589993050723</v>
      </c>
      <c r="Z107" s="12"/>
      <c r="AA107" s="12"/>
      <c r="AB107" s="12">
        <f>VLOOKUP(A:A,[1]TDSheet!$A:$AB,28,0)</f>
        <v>0</v>
      </c>
      <c r="AC107" s="12">
        <v>0</v>
      </c>
      <c r="AD107" s="12">
        <f>VLOOKUP(A:A,[1]TDSheet!$A:$AE,31,0)</f>
        <v>12.1714</v>
      </c>
      <c r="AE107" s="12">
        <f>VLOOKUP(A:A,[1]TDSheet!$A:$V,22,0)</f>
        <v>15.518600000000001</v>
      </c>
      <c r="AF107" s="12">
        <f>VLOOKUP(A:A,[3]TDSheet!$A:$D,4,0)</f>
        <v>10.744999999999999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11.1" customHeight="1" outlineLevel="1" x14ac:dyDescent="0.2">
      <c r="A108" s="7" t="s">
        <v>110</v>
      </c>
      <c r="B108" s="7" t="s">
        <v>9</v>
      </c>
      <c r="C108" s="8">
        <v>247.68</v>
      </c>
      <c r="D108" s="8">
        <v>183.505</v>
      </c>
      <c r="E108" s="8">
        <v>341.88900000000001</v>
      </c>
      <c r="F108" s="8">
        <v>70.751000000000005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346.23899999999998</v>
      </c>
      <c r="K108" s="12">
        <f t="shared" si="16"/>
        <v>-4.3499999999999659</v>
      </c>
      <c r="L108" s="12">
        <f>VLOOKUP(A:A,[1]TDSheet!$A:$U,21,0)</f>
        <v>0</v>
      </c>
      <c r="M108" s="12">
        <f>VLOOKUP(A:A,[1]TDSheet!$A:$AI,35,0)</f>
        <v>0</v>
      </c>
      <c r="N108" s="12">
        <f>VLOOKUP(A:A,[1]TDSheet!$A:$P,16,0)</f>
        <v>0</v>
      </c>
      <c r="O108" s="12">
        <f>VLOOKUP(A:A,[1]TDSheet!$A:$W,23,0)</f>
        <v>0</v>
      </c>
      <c r="P108" s="12"/>
      <c r="Q108" s="12"/>
      <c r="R108" s="12"/>
      <c r="S108" s="12"/>
      <c r="T108" s="12"/>
      <c r="U108" s="12"/>
      <c r="V108" s="12">
        <f t="shared" si="17"/>
        <v>52.893600000000006</v>
      </c>
      <c r="W108" s="14"/>
      <c r="X108" s="15">
        <f t="shared" si="18"/>
        <v>1.337609843156828</v>
      </c>
      <c r="Y108" s="12">
        <f t="shared" si="19"/>
        <v>1.337609843156828</v>
      </c>
      <c r="Z108" s="12"/>
      <c r="AA108" s="12"/>
      <c r="AB108" s="12">
        <f>VLOOKUP(A:A,[1]TDSheet!$A:$AB,28,0)</f>
        <v>77.421000000000006</v>
      </c>
      <c r="AC108" s="12">
        <v>0</v>
      </c>
      <c r="AD108" s="12">
        <f>VLOOKUP(A:A,[1]TDSheet!$A:$AE,31,0)</f>
        <v>0</v>
      </c>
      <c r="AE108" s="12">
        <f>VLOOKUP(A:A,[1]TDSheet!$A:$V,22,0)</f>
        <v>21.878999999999998</v>
      </c>
      <c r="AF108" s="12">
        <f>VLOOKUP(A:A,[3]TDSheet!$A:$D,4,0)</f>
        <v>30.314</v>
      </c>
      <c r="AG108" s="12" t="str">
        <f>VLOOKUP(A:A,[1]TDSheet!$A:$AG,33,0)</f>
        <v>косяк ш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118</v>
      </c>
      <c r="B109" s="7" t="s">
        <v>16</v>
      </c>
      <c r="C109" s="8">
        <v>-2</v>
      </c>
      <c r="D109" s="8">
        <v>158</v>
      </c>
      <c r="E109" s="8">
        <v>103</v>
      </c>
      <c r="F109" s="8">
        <v>47</v>
      </c>
      <c r="G109" s="1">
        <f>VLOOKUP(A:A,[1]TDSheet!$A:$G,7,0)</f>
        <v>0</v>
      </c>
      <c r="H109" s="1">
        <f>VLOOKUP(A:A,[1]TDSheet!$A:$H,8,0)</f>
        <v>0.6</v>
      </c>
      <c r="I109" s="1" t="e">
        <f>VLOOKUP(A:A,[1]TDSheet!$A:$I,9,0)</f>
        <v>#N/A</v>
      </c>
      <c r="J109" s="12">
        <f>VLOOKUP(A:A,[2]TDSheet!$A:$F,6,0)</f>
        <v>152</v>
      </c>
      <c r="K109" s="12">
        <f t="shared" si="16"/>
        <v>-49</v>
      </c>
      <c r="L109" s="12">
        <f>VLOOKUP(A:A,[1]TDSheet!$A:$U,21,0)</f>
        <v>0</v>
      </c>
      <c r="M109" s="12">
        <f>VLOOKUP(A:A,[1]TDSheet!$A:$AI,35,0)</f>
        <v>0</v>
      </c>
      <c r="N109" s="12">
        <f>VLOOKUP(A:A,[1]TDSheet!$A:$P,16,0)</f>
        <v>0</v>
      </c>
      <c r="O109" s="12">
        <f>VLOOKUP(A:A,[1]TDSheet!$A:$W,23,0)</f>
        <v>0</v>
      </c>
      <c r="P109" s="12"/>
      <c r="Q109" s="12"/>
      <c r="R109" s="12"/>
      <c r="S109" s="12"/>
      <c r="T109" s="12"/>
      <c r="U109" s="12"/>
      <c r="V109" s="12">
        <f t="shared" si="17"/>
        <v>20.6</v>
      </c>
      <c r="W109" s="14">
        <v>80</v>
      </c>
      <c r="X109" s="15">
        <f t="shared" si="18"/>
        <v>6.1650485436893199</v>
      </c>
      <c r="Y109" s="12">
        <f t="shared" si="19"/>
        <v>2.2815533980582523</v>
      </c>
      <c r="Z109" s="12"/>
      <c r="AA109" s="12"/>
      <c r="AB109" s="12">
        <f>VLOOKUP(A:A,[1]TDSheet!$A:$AB,28,0)</f>
        <v>0</v>
      </c>
      <c r="AC109" s="12">
        <v>0</v>
      </c>
      <c r="AD109" s="12">
        <f>VLOOKUP(A:A,[1]TDSheet!$A:$AE,31,0)</f>
        <v>11.6</v>
      </c>
      <c r="AE109" s="12">
        <f>VLOOKUP(A:A,[1]TDSheet!$A:$V,22,0)</f>
        <v>12.6</v>
      </c>
      <c r="AF109" s="12">
        <f>VLOOKUP(A:A,[3]TDSheet!$A:$D,4,0)</f>
        <v>29</v>
      </c>
      <c r="AG109" s="12" t="e">
        <f>VLOOKUP(A:A,[1]TDSheet!$A:$AG,33,0)</f>
        <v>#N/A</v>
      </c>
      <c r="AH109" s="12">
        <f t="shared" si="20"/>
        <v>80</v>
      </c>
      <c r="AI109" s="12">
        <f t="shared" si="21"/>
        <v>48</v>
      </c>
      <c r="AJ109" s="12"/>
      <c r="AK109" s="12"/>
    </row>
    <row r="110" spans="1:37" s="1" customFormat="1" ht="11.1" customHeight="1" outlineLevel="1" x14ac:dyDescent="0.2">
      <c r="A110" s="7" t="s">
        <v>119</v>
      </c>
      <c r="B110" s="7" t="s">
        <v>16</v>
      </c>
      <c r="C110" s="8">
        <v>32</v>
      </c>
      <c r="D110" s="8">
        <v>114</v>
      </c>
      <c r="E110" s="8">
        <v>89</v>
      </c>
      <c r="F110" s="8">
        <v>57</v>
      </c>
      <c r="G110" s="1">
        <f>VLOOKUP(A:A,[1]TDSheet!$A:$G,7,0)</f>
        <v>0</v>
      </c>
      <c r="H110" s="1">
        <f>VLOOKUP(A:A,[1]TDSheet!$A:$H,8,0)</f>
        <v>0.6</v>
      </c>
      <c r="I110" s="1" t="e">
        <f>VLOOKUP(A:A,[1]TDSheet!$A:$I,9,0)</f>
        <v>#N/A</v>
      </c>
      <c r="J110" s="12">
        <f>VLOOKUP(A:A,[2]TDSheet!$A:$F,6,0)</f>
        <v>131</v>
      </c>
      <c r="K110" s="12">
        <f t="shared" si="16"/>
        <v>-42</v>
      </c>
      <c r="L110" s="12">
        <f>VLOOKUP(A:A,[1]TDSheet!$A:$U,21,0)</f>
        <v>0</v>
      </c>
      <c r="M110" s="12">
        <f>VLOOKUP(A:A,[1]TDSheet!$A:$AI,35,0)</f>
        <v>0</v>
      </c>
      <c r="N110" s="12">
        <f>VLOOKUP(A:A,[1]TDSheet!$A:$P,16,0)</f>
        <v>0</v>
      </c>
      <c r="O110" s="12">
        <f>VLOOKUP(A:A,[1]TDSheet!$A:$W,23,0)</f>
        <v>0</v>
      </c>
      <c r="P110" s="12"/>
      <c r="Q110" s="12"/>
      <c r="R110" s="12"/>
      <c r="S110" s="12"/>
      <c r="T110" s="12"/>
      <c r="U110" s="12"/>
      <c r="V110" s="12">
        <f t="shared" si="17"/>
        <v>17.8</v>
      </c>
      <c r="W110" s="14">
        <v>60</v>
      </c>
      <c r="X110" s="15">
        <f t="shared" si="18"/>
        <v>6.5730337078651679</v>
      </c>
      <c r="Y110" s="12">
        <f t="shared" si="19"/>
        <v>3.202247191011236</v>
      </c>
      <c r="Z110" s="12"/>
      <c r="AA110" s="12"/>
      <c r="AB110" s="12">
        <f>VLOOKUP(A:A,[1]TDSheet!$A:$AB,28,0)</f>
        <v>0</v>
      </c>
      <c r="AC110" s="12">
        <v>0</v>
      </c>
      <c r="AD110" s="12">
        <f>VLOOKUP(A:A,[1]TDSheet!$A:$AE,31,0)</f>
        <v>8.8000000000000007</v>
      </c>
      <c r="AE110" s="12">
        <f>VLOOKUP(A:A,[1]TDSheet!$A:$V,22,0)</f>
        <v>10.6</v>
      </c>
      <c r="AF110" s="12">
        <f>VLOOKUP(A:A,[3]TDSheet!$A:$D,4,0)</f>
        <v>25</v>
      </c>
      <c r="AG110" s="12" t="e">
        <f>VLOOKUP(A:A,[1]TDSheet!$A:$AG,33,0)</f>
        <v>#N/A</v>
      </c>
      <c r="AH110" s="12">
        <f t="shared" si="20"/>
        <v>60</v>
      </c>
      <c r="AI110" s="12">
        <f t="shared" si="21"/>
        <v>36</v>
      </c>
      <c r="AJ110" s="12"/>
      <c r="AK110" s="12"/>
    </row>
    <row r="111" spans="1:37" s="1" customFormat="1" ht="21.95" customHeight="1" outlineLevel="1" x14ac:dyDescent="0.2">
      <c r="A111" s="7" t="s">
        <v>111</v>
      </c>
      <c r="B111" s="7" t="s">
        <v>16</v>
      </c>
      <c r="C111" s="8">
        <v>30</v>
      </c>
      <c r="D111" s="8">
        <v>357</v>
      </c>
      <c r="E111" s="8">
        <v>125</v>
      </c>
      <c r="F111" s="8">
        <v>258</v>
      </c>
      <c r="G111" s="1">
        <f>VLOOKUP(A:A,[1]TDSheet!$A:$G,7,0)</f>
        <v>0</v>
      </c>
      <c r="H111" s="1">
        <f>VLOOKUP(A:A,[1]TDSheet!$A:$H,8,0)</f>
        <v>0.13</v>
      </c>
      <c r="I111" s="1" t="e">
        <f>VLOOKUP(A:A,[1]TDSheet!$A:$I,9,0)</f>
        <v>#N/A</v>
      </c>
      <c r="J111" s="12">
        <f>VLOOKUP(A:A,[2]TDSheet!$A:$F,6,0)</f>
        <v>164</v>
      </c>
      <c r="K111" s="12">
        <f t="shared" si="16"/>
        <v>-39</v>
      </c>
      <c r="L111" s="12">
        <f>VLOOKUP(A:A,[1]TDSheet!$A:$U,21,0)</f>
        <v>100</v>
      </c>
      <c r="M111" s="12">
        <f>VLOOKUP(A:A,[1]TDSheet!$A:$AI,35,0)</f>
        <v>0</v>
      </c>
      <c r="N111" s="12">
        <f>VLOOKUP(A:A,[1]TDSheet!$A:$P,16,0)</f>
        <v>0</v>
      </c>
      <c r="O111" s="12">
        <f>VLOOKUP(A:A,[1]TDSheet!$A:$W,23,0)</f>
        <v>100</v>
      </c>
      <c r="P111" s="12"/>
      <c r="Q111" s="12"/>
      <c r="R111" s="12"/>
      <c r="S111" s="12"/>
      <c r="T111" s="12"/>
      <c r="U111" s="12"/>
      <c r="V111" s="12">
        <f t="shared" si="17"/>
        <v>25</v>
      </c>
      <c r="W111" s="14"/>
      <c r="X111" s="15">
        <f t="shared" si="18"/>
        <v>18.32</v>
      </c>
      <c r="Y111" s="12">
        <f t="shared" si="19"/>
        <v>10.32</v>
      </c>
      <c r="Z111" s="12"/>
      <c r="AA111" s="12"/>
      <c r="AB111" s="12">
        <f>VLOOKUP(A:A,[1]TDSheet!$A:$AB,28,0)</f>
        <v>0</v>
      </c>
      <c r="AC111" s="12">
        <v>0</v>
      </c>
      <c r="AD111" s="12">
        <f>VLOOKUP(A:A,[1]TDSheet!$A:$AE,31,0)</f>
        <v>25</v>
      </c>
      <c r="AE111" s="12">
        <f>VLOOKUP(A:A,[1]TDSheet!$A:$V,22,0)</f>
        <v>27.6</v>
      </c>
      <c r="AF111" s="12">
        <f>VLOOKUP(A:A,[3]TDSheet!$A:$D,4,0)</f>
        <v>51</v>
      </c>
      <c r="AG111" s="12" t="e">
        <f>VLOOKUP(A:A,[1]TDSheet!$A:$AG,33,0)</f>
        <v>#N/A</v>
      </c>
      <c r="AH111" s="12">
        <f t="shared" si="20"/>
        <v>0</v>
      </c>
      <c r="AI111" s="12">
        <f t="shared" si="21"/>
        <v>0</v>
      </c>
      <c r="AJ111" s="12"/>
      <c r="AK111" s="12"/>
    </row>
    <row r="112" spans="1:37" s="1" customFormat="1" ht="21.95" customHeight="1" outlineLevel="1" x14ac:dyDescent="0.2">
      <c r="A112" s="7" t="s">
        <v>120</v>
      </c>
      <c r="B112" s="7" t="s">
        <v>16</v>
      </c>
      <c r="C112" s="8">
        <v>23</v>
      </c>
      <c r="D112" s="8">
        <v>10</v>
      </c>
      <c r="E112" s="8">
        <v>31</v>
      </c>
      <c r="F112" s="8">
        <v>-6</v>
      </c>
      <c r="G112" s="1">
        <f>VLOOKUP(A:A,[1]TDSheet!$A:$G,7,0)</f>
        <v>0</v>
      </c>
      <c r="H112" s="1">
        <f>VLOOKUP(A:A,[1]TDSheet!$A:$H,8,0)</f>
        <v>0.03</v>
      </c>
      <c r="I112" s="1" t="e">
        <f>VLOOKUP(A:A,[1]TDSheet!$A:$I,9,0)</f>
        <v>#N/A</v>
      </c>
      <c r="J112" s="12">
        <f>VLOOKUP(A:A,[2]TDSheet!$A:$F,6,0)</f>
        <v>240</v>
      </c>
      <c r="K112" s="12">
        <f t="shared" si="16"/>
        <v>-209</v>
      </c>
      <c r="L112" s="12">
        <f>VLOOKUP(A:A,[1]TDSheet!$A:$U,21,0)</f>
        <v>100</v>
      </c>
      <c r="M112" s="12">
        <f>VLOOKUP(A:A,[1]TDSheet!$A:$AI,35,0)</f>
        <v>0</v>
      </c>
      <c r="N112" s="12">
        <f>VLOOKUP(A:A,[1]TDSheet!$A:$P,16,0)</f>
        <v>0</v>
      </c>
      <c r="O112" s="12">
        <f>VLOOKUP(A:A,[1]TDSheet!$A:$W,23,0)</f>
        <v>100</v>
      </c>
      <c r="P112" s="12"/>
      <c r="Q112" s="12"/>
      <c r="R112" s="12"/>
      <c r="S112" s="12"/>
      <c r="T112" s="12"/>
      <c r="U112" s="12"/>
      <c r="V112" s="12">
        <f t="shared" si="17"/>
        <v>6.2</v>
      </c>
      <c r="W112" s="14"/>
      <c r="X112" s="15">
        <f t="shared" si="18"/>
        <v>31.29032258064516</v>
      </c>
      <c r="Y112" s="12">
        <f t="shared" si="19"/>
        <v>-0.96774193548387089</v>
      </c>
      <c r="Z112" s="12"/>
      <c r="AA112" s="12"/>
      <c r="AB112" s="12">
        <f>VLOOKUP(A:A,[1]TDSheet!$A:$AB,28,0)</f>
        <v>0</v>
      </c>
      <c r="AC112" s="12">
        <v>0</v>
      </c>
      <c r="AD112" s="12">
        <f>VLOOKUP(A:A,[1]TDSheet!$A:$AE,31,0)</f>
        <v>0</v>
      </c>
      <c r="AE112" s="12">
        <f>VLOOKUP(A:A,[1]TDSheet!$A:$V,22,0)</f>
        <v>66.400000000000006</v>
      </c>
      <c r="AF112" s="12">
        <f>VLOOKUP(A:A,[3]TDSheet!$A:$D,4,0)</f>
        <v>6</v>
      </c>
      <c r="AG112" s="12" t="e">
        <f>VLOOKUP(A:A,[1]TDSheet!$A:$AG,33,0)</f>
        <v>#N/A</v>
      </c>
      <c r="AH112" s="12">
        <f t="shared" si="20"/>
        <v>0</v>
      </c>
      <c r="AI112" s="12">
        <f t="shared" si="21"/>
        <v>0</v>
      </c>
      <c r="AJ112" s="12"/>
      <c r="AK112" s="12"/>
    </row>
    <row r="113" spans="1:37" s="1" customFormat="1" ht="11.1" customHeight="1" outlineLevel="1" x14ac:dyDescent="0.2">
      <c r="A113" s="7" t="s">
        <v>121</v>
      </c>
      <c r="B113" s="7" t="s">
        <v>16</v>
      </c>
      <c r="C113" s="8"/>
      <c r="D113" s="8">
        <v>1806</v>
      </c>
      <c r="E113" s="8">
        <v>491</v>
      </c>
      <c r="F113" s="8">
        <v>1309</v>
      </c>
      <c r="G113" s="1" t="e">
        <f>VLOOKUP(A:A,[1]TDSheet!$A:$G,7,0)</f>
        <v>#N/A</v>
      </c>
      <c r="H113" s="1">
        <v>0.28000000000000003</v>
      </c>
      <c r="I113" s="1" t="e">
        <f>VLOOKUP(A:A,[1]TDSheet!$A:$I,9,0)</f>
        <v>#N/A</v>
      </c>
      <c r="J113" s="12">
        <f>VLOOKUP(A:A,[2]TDSheet!$A:$F,6,0)</f>
        <v>539</v>
      </c>
      <c r="K113" s="12">
        <f t="shared" si="16"/>
        <v>-48</v>
      </c>
      <c r="L113" s="18">
        <v>1000</v>
      </c>
      <c r="M113" s="18">
        <v>500</v>
      </c>
      <c r="N113" s="18">
        <v>500</v>
      </c>
      <c r="O113" s="18">
        <v>800</v>
      </c>
      <c r="P113" s="12"/>
      <c r="Q113" s="12"/>
      <c r="R113" s="12"/>
      <c r="S113" s="12"/>
      <c r="T113" s="12"/>
      <c r="U113" s="12"/>
      <c r="V113" s="12">
        <f t="shared" si="17"/>
        <v>98.2</v>
      </c>
      <c r="W113" s="14">
        <v>500</v>
      </c>
      <c r="X113" s="15">
        <f t="shared" si="18"/>
        <v>36.751527494908352</v>
      </c>
      <c r="Y113" s="12">
        <f t="shared" si="19"/>
        <v>13.329938900203665</v>
      </c>
      <c r="Z113" s="12"/>
      <c r="AA113" s="12"/>
      <c r="AB113" s="12">
        <v>0</v>
      </c>
      <c r="AC113" s="12">
        <v>0</v>
      </c>
      <c r="AD113" s="18">
        <v>274.60000000000002</v>
      </c>
      <c r="AE113" s="18">
        <v>250</v>
      </c>
      <c r="AF113" s="12">
        <f>VLOOKUP(A:A,[3]TDSheet!$A:$D,4,0)</f>
        <v>297</v>
      </c>
      <c r="AG113" s="12" t="e">
        <f>VLOOKUP(A:A,[1]TDSheet!$A:$AG,33,0)</f>
        <v>#N/A</v>
      </c>
      <c r="AH113" s="12">
        <f t="shared" si="20"/>
        <v>500</v>
      </c>
      <c r="AI113" s="12">
        <f t="shared" si="21"/>
        <v>140</v>
      </c>
      <c r="AJ113" s="12"/>
      <c r="AK113" s="12"/>
    </row>
    <row r="114" spans="1:37" s="1" customFormat="1" ht="11.1" customHeight="1" outlineLevel="1" x14ac:dyDescent="0.2">
      <c r="A114" s="7" t="s">
        <v>112</v>
      </c>
      <c r="B114" s="7" t="s">
        <v>9</v>
      </c>
      <c r="C114" s="8">
        <v>-79.201999999999998</v>
      </c>
      <c r="D114" s="8">
        <v>487.70299999999997</v>
      </c>
      <c r="E114" s="16">
        <v>518.83500000000004</v>
      </c>
      <c r="F114" s="17">
        <v>-115.80800000000001</v>
      </c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539.97299999999996</v>
      </c>
      <c r="K114" s="12">
        <f t="shared" si="16"/>
        <v>-21.13799999999992</v>
      </c>
      <c r="L114" s="12">
        <f>VLOOKUP(A:A,[1]TDSheet!$A:$U,21,0)</f>
        <v>0</v>
      </c>
      <c r="M114" s="12">
        <f>VLOOKUP(A:A,[1]TDSheet!$A:$AI,35,0)</f>
        <v>0</v>
      </c>
      <c r="N114" s="12">
        <f>VLOOKUP(A:A,[1]TDSheet!$A:$P,16,0)</f>
        <v>0</v>
      </c>
      <c r="O114" s="12">
        <f>VLOOKUP(A:A,[1]TDSheet!$A:$W,23,0)</f>
        <v>0</v>
      </c>
      <c r="P114" s="12"/>
      <c r="Q114" s="12"/>
      <c r="R114" s="12"/>
      <c r="S114" s="12"/>
      <c r="T114" s="12"/>
      <c r="U114" s="12"/>
      <c r="V114" s="12">
        <f t="shared" si="17"/>
        <v>103.76700000000001</v>
      </c>
      <c r="W114" s="14"/>
      <c r="X114" s="15">
        <f t="shared" si="18"/>
        <v>-1.1160388177358891</v>
      </c>
      <c r="Y114" s="12">
        <f t="shared" si="19"/>
        <v>-1.1160388177358891</v>
      </c>
      <c r="Z114" s="12"/>
      <c r="AA114" s="12"/>
      <c r="AB114" s="12">
        <f>VLOOKUP(A:A,[1]TDSheet!$A:$AB,28,0)</f>
        <v>0</v>
      </c>
      <c r="AC114" s="12">
        <v>0</v>
      </c>
      <c r="AD114" s="12">
        <f>VLOOKUP(A:A,[1]TDSheet!$A:$AE,31,0)</f>
        <v>51.387199999999993</v>
      </c>
      <c r="AE114" s="12">
        <f>VLOOKUP(A:A,[1]TDSheet!$A:$V,22,0)</f>
        <v>108.76479999999999</v>
      </c>
      <c r="AF114" s="12">
        <f>VLOOKUP(A:A,[3]TDSheet!$A:$D,4,0)</f>
        <v>114.352</v>
      </c>
      <c r="AG114" s="12" t="e">
        <f>VLOOKUP(A:A,[1]TDSheet!$A:$AG,33,0)</f>
        <v>#N/A</v>
      </c>
      <c r="AH114" s="12">
        <f t="shared" si="20"/>
        <v>0</v>
      </c>
      <c r="AI114" s="12">
        <f t="shared" si="21"/>
        <v>0</v>
      </c>
      <c r="AJ114" s="12"/>
      <c r="AK114" s="12"/>
    </row>
    <row r="115" spans="1:37" s="1" customFormat="1" ht="11.1" customHeight="1" outlineLevel="1" x14ac:dyDescent="0.2">
      <c r="A115" s="7" t="s">
        <v>122</v>
      </c>
      <c r="B115" s="7" t="s">
        <v>16</v>
      </c>
      <c r="C115" s="8">
        <v>-65</v>
      </c>
      <c r="D115" s="8">
        <v>256</v>
      </c>
      <c r="E115" s="16">
        <v>274</v>
      </c>
      <c r="F115" s="17">
        <v>-85</v>
      </c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286</v>
      </c>
      <c r="K115" s="12">
        <f t="shared" si="16"/>
        <v>-12</v>
      </c>
      <c r="L115" s="12">
        <f>VLOOKUP(A:A,[1]TDSheet!$A:$U,21,0)</f>
        <v>0</v>
      </c>
      <c r="M115" s="12">
        <f>VLOOKUP(A:A,[1]TDSheet!$A:$AI,35,0)</f>
        <v>0</v>
      </c>
      <c r="N115" s="12">
        <f>VLOOKUP(A:A,[1]TDSheet!$A:$P,16,0)</f>
        <v>0</v>
      </c>
      <c r="O115" s="12">
        <f>VLOOKUP(A:A,[1]TDSheet!$A:$W,23,0)</f>
        <v>0</v>
      </c>
      <c r="P115" s="12"/>
      <c r="Q115" s="12"/>
      <c r="R115" s="12"/>
      <c r="S115" s="12"/>
      <c r="T115" s="12"/>
      <c r="U115" s="12"/>
      <c r="V115" s="12">
        <f t="shared" si="17"/>
        <v>54.8</v>
      </c>
      <c r="W115" s="14"/>
      <c r="X115" s="15">
        <f t="shared" si="18"/>
        <v>-1.551094890510949</v>
      </c>
      <c r="Y115" s="12">
        <f t="shared" si="19"/>
        <v>-1.551094890510949</v>
      </c>
      <c r="Z115" s="12"/>
      <c r="AA115" s="12"/>
      <c r="AB115" s="12">
        <f>VLOOKUP(A:A,[1]TDSheet!$A:$AB,28,0)</f>
        <v>0</v>
      </c>
      <c r="AC115" s="12">
        <v>0</v>
      </c>
      <c r="AD115" s="12">
        <f>VLOOKUP(A:A,[1]TDSheet!$A:$AE,31,0)</f>
        <v>50.6</v>
      </c>
      <c r="AE115" s="12">
        <f>VLOOKUP(A:A,[1]TDSheet!$A:$V,22,0)</f>
        <v>55.6</v>
      </c>
      <c r="AF115" s="12">
        <f>VLOOKUP(A:A,[3]TDSheet!$A:$D,4,0)</f>
        <v>85</v>
      </c>
      <c r="AG115" s="12" t="e">
        <f>VLOOKUP(A:A,[1]TDSheet!$A:$AG,33,0)</f>
        <v>#N/A</v>
      </c>
      <c r="AH115" s="12">
        <f t="shared" si="20"/>
        <v>0</v>
      </c>
      <c r="AI115" s="12">
        <f t="shared" si="21"/>
        <v>0</v>
      </c>
      <c r="AJ115" s="12"/>
      <c r="AK115" s="12"/>
    </row>
    <row r="116" spans="1:37" s="1" customFormat="1" ht="21.95" customHeight="1" outlineLevel="1" x14ac:dyDescent="0.2">
      <c r="A116" s="7" t="s">
        <v>113</v>
      </c>
      <c r="B116" s="7" t="s">
        <v>16</v>
      </c>
      <c r="C116" s="8">
        <v>-62</v>
      </c>
      <c r="D116" s="8">
        <v>311</v>
      </c>
      <c r="E116" s="16">
        <v>359</v>
      </c>
      <c r="F116" s="17">
        <v>-113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440</v>
      </c>
      <c r="K116" s="12">
        <f t="shared" si="16"/>
        <v>-81</v>
      </c>
      <c r="L116" s="12">
        <f>VLOOKUP(A:A,[1]TDSheet!$A:$U,21,0)</f>
        <v>0</v>
      </c>
      <c r="M116" s="12">
        <f>VLOOKUP(A:A,[1]TDSheet!$A:$AI,35,0)</f>
        <v>0</v>
      </c>
      <c r="N116" s="12">
        <f>VLOOKUP(A:A,[1]TDSheet!$A:$P,16,0)</f>
        <v>0</v>
      </c>
      <c r="O116" s="12">
        <f>VLOOKUP(A:A,[1]TDSheet!$A:$W,23,0)</f>
        <v>0</v>
      </c>
      <c r="P116" s="12"/>
      <c r="Q116" s="12"/>
      <c r="R116" s="12"/>
      <c r="S116" s="12"/>
      <c r="T116" s="12"/>
      <c r="U116" s="12"/>
      <c r="V116" s="12">
        <f t="shared" si="17"/>
        <v>71.8</v>
      </c>
      <c r="W116" s="14"/>
      <c r="X116" s="15">
        <f t="shared" si="18"/>
        <v>-1.5738161559888579</v>
      </c>
      <c r="Y116" s="12">
        <f t="shared" si="19"/>
        <v>-1.5738161559888579</v>
      </c>
      <c r="Z116" s="12"/>
      <c r="AA116" s="12"/>
      <c r="AB116" s="12">
        <f>VLOOKUP(A:A,[1]TDSheet!$A:$AB,28,0)</f>
        <v>0</v>
      </c>
      <c r="AC116" s="12">
        <v>0</v>
      </c>
      <c r="AD116" s="12">
        <f>VLOOKUP(A:A,[1]TDSheet!$A:$AE,31,0)</f>
        <v>45.6</v>
      </c>
      <c r="AE116" s="12">
        <f>VLOOKUP(A:A,[1]TDSheet!$A:$V,22,0)</f>
        <v>63.8</v>
      </c>
      <c r="AF116" s="12">
        <f>VLOOKUP(A:A,[3]TDSheet!$A:$D,4,0)</f>
        <v>113</v>
      </c>
      <c r="AG116" s="12" t="e">
        <f>VLOOKUP(A:A,[1]TDSheet!$A:$AG,33,0)</f>
        <v>#N/A</v>
      </c>
      <c r="AH116" s="12">
        <f t="shared" si="20"/>
        <v>0</v>
      </c>
      <c r="AI116" s="12">
        <f t="shared" si="21"/>
        <v>0</v>
      </c>
      <c r="AJ116" s="12"/>
      <c r="AK116" s="12"/>
    </row>
    <row r="117" spans="1:37" s="1" customFormat="1" ht="11.1" customHeight="1" outlineLevel="1" x14ac:dyDescent="0.2">
      <c r="A117" s="7" t="s">
        <v>114</v>
      </c>
      <c r="B117" s="7" t="s">
        <v>9</v>
      </c>
      <c r="C117" s="8">
        <v>-88.974999999999994</v>
      </c>
      <c r="D117" s="8">
        <v>386.17</v>
      </c>
      <c r="E117" s="16">
        <v>380.928</v>
      </c>
      <c r="F117" s="17">
        <v>-84.453999999999994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405.92</v>
      </c>
      <c r="K117" s="12">
        <f t="shared" si="16"/>
        <v>-24.992000000000019</v>
      </c>
      <c r="L117" s="12">
        <f>VLOOKUP(A:A,[1]TDSheet!$A:$U,21,0)</f>
        <v>0</v>
      </c>
      <c r="M117" s="12">
        <f>VLOOKUP(A:A,[1]TDSheet!$A:$AI,35,0)</f>
        <v>0</v>
      </c>
      <c r="N117" s="12">
        <f>VLOOKUP(A:A,[1]TDSheet!$A:$P,16,0)</f>
        <v>0</v>
      </c>
      <c r="O117" s="12">
        <f>VLOOKUP(A:A,[1]TDSheet!$A:$W,23,0)</f>
        <v>0</v>
      </c>
      <c r="P117" s="12"/>
      <c r="Q117" s="12"/>
      <c r="R117" s="12"/>
      <c r="S117" s="12"/>
      <c r="T117" s="12"/>
      <c r="U117" s="12"/>
      <c r="V117" s="12">
        <f t="shared" si="17"/>
        <v>76.185599999999994</v>
      </c>
      <c r="W117" s="14"/>
      <c r="X117" s="15">
        <f t="shared" si="18"/>
        <v>-1.1085296959005377</v>
      </c>
      <c r="Y117" s="12">
        <f t="shared" si="19"/>
        <v>-1.1085296959005377</v>
      </c>
      <c r="Z117" s="12"/>
      <c r="AA117" s="12"/>
      <c r="AB117" s="12">
        <f>VLOOKUP(A:A,[1]TDSheet!$A:$AB,28,0)</f>
        <v>0</v>
      </c>
      <c r="AC117" s="12">
        <v>0</v>
      </c>
      <c r="AD117" s="12">
        <f>VLOOKUP(A:A,[1]TDSheet!$A:$AE,31,0)</f>
        <v>67.708799999999997</v>
      </c>
      <c r="AE117" s="12">
        <f>VLOOKUP(A:A,[1]TDSheet!$A:$V,22,0)</f>
        <v>69.695599999999999</v>
      </c>
      <c r="AF117" s="12">
        <f>VLOOKUP(A:A,[3]TDSheet!$A:$D,4,0)</f>
        <v>84.453999999999994</v>
      </c>
      <c r="AG117" s="12" t="e">
        <f>VLOOKUP(A:A,[1]TDSheet!$A:$AG,33,0)</f>
        <v>#N/A</v>
      </c>
      <c r="AH117" s="12">
        <f t="shared" si="20"/>
        <v>0</v>
      </c>
      <c r="AI117" s="12">
        <f t="shared" si="21"/>
        <v>0</v>
      </c>
      <c r="AJ117" s="12"/>
      <c r="AK117" s="12"/>
    </row>
    <row r="118" spans="1:37" s="1" customFormat="1" ht="11.1" customHeight="1" outlineLevel="1" x14ac:dyDescent="0.2">
      <c r="A118" s="7" t="s">
        <v>115</v>
      </c>
      <c r="B118" s="7" t="s">
        <v>16</v>
      </c>
      <c r="C118" s="8">
        <v>-285</v>
      </c>
      <c r="D118" s="8">
        <v>1104</v>
      </c>
      <c r="E118" s="16">
        <v>1272</v>
      </c>
      <c r="F118" s="17">
        <v>-465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1549</v>
      </c>
      <c r="K118" s="12">
        <f t="shared" si="16"/>
        <v>-277</v>
      </c>
      <c r="L118" s="12">
        <f>VLOOKUP(A:A,[1]TDSheet!$A:$U,21,0)</f>
        <v>0</v>
      </c>
      <c r="M118" s="12">
        <f>VLOOKUP(A:A,[1]TDSheet!$A:$AI,35,0)</f>
        <v>0</v>
      </c>
      <c r="N118" s="12">
        <f>VLOOKUP(A:A,[1]TDSheet!$A:$P,16,0)</f>
        <v>0</v>
      </c>
      <c r="O118" s="12">
        <f>VLOOKUP(A:A,[1]TDSheet!$A:$W,23,0)</f>
        <v>0</v>
      </c>
      <c r="P118" s="12"/>
      <c r="Q118" s="12"/>
      <c r="R118" s="12"/>
      <c r="S118" s="12"/>
      <c r="T118" s="12"/>
      <c r="U118" s="12"/>
      <c r="V118" s="12">
        <f t="shared" si="17"/>
        <v>254.4</v>
      </c>
      <c r="W118" s="14"/>
      <c r="X118" s="15">
        <f t="shared" si="18"/>
        <v>-1.8278301886792452</v>
      </c>
      <c r="Y118" s="12">
        <f t="shared" si="19"/>
        <v>-1.8278301886792452</v>
      </c>
      <c r="Z118" s="12"/>
      <c r="AA118" s="12"/>
      <c r="AB118" s="12">
        <f>VLOOKUP(A:A,[1]TDSheet!$A:$AB,28,0)</f>
        <v>0</v>
      </c>
      <c r="AC118" s="12">
        <v>0</v>
      </c>
      <c r="AD118" s="12">
        <f>VLOOKUP(A:A,[1]TDSheet!$A:$AE,31,0)</f>
        <v>275.39999999999998</v>
      </c>
      <c r="AE118" s="12">
        <f>VLOOKUP(A:A,[1]TDSheet!$A:$V,22,0)</f>
        <v>227.4</v>
      </c>
      <c r="AF118" s="12">
        <f>VLOOKUP(A:A,[3]TDSheet!$A:$D,4,0)</f>
        <v>465</v>
      </c>
      <c r="AG118" s="12" t="e">
        <f>VLOOKUP(A:A,[1]TDSheet!$A:$AG,33,0)</f>
        <v>#N/A</v>
      </c>
      <c r="AH118" s="12">
        <f t="shared" si="20"/>
        <v>0</v>
      </c>
      <c r="AI118" s="12">
        <f t="shared" si="21"/>
        <v>0</v>
      </c>
      <c r="AJ118" s="12"/>
      <c r="AK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2023-09-20T10:47:17Z</dcterms:modified>
</cp:coreProperties>
</file>