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30 Симф ЗПФ\"/>
    </mc:Choice>
  </mc:AlternateContent>
  <xr:revisionPtr revIDLastSave="0" documentId="13_ncr:1_{9AA58323-82C1-42C8-93B0-EDA4D227D3D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8" i="1" l="1"/>
  <c r="Y30" i="1"/>
  <c r="Y34" i="1"/>
  <c r="Y46" i="1"/>
  <c r="Y50" i="1"/>
  <c r="Y58" i="1"/>
  <c r="Y62" i="1"/>
  <c r="Y66" i="1"/>
  <c r="Y9" i="1"/>
  <c r="Y13" i="1"/>
  <c r="AA13" i="1" s="1"/>
  <c r="Y16" i="1"/>
  <c r="Y24" i="1"/>
  <c r="Y48" i="1"/>
  <c r="Y52" i="1"/>
  <c r="Y56" i="1"/>
  <c r="Y60" i="1"/>
  <c r="Y20" i="1"/>
  <c r="Y40" i="1"/>
  <c r="Y64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AA8" i="1" s="1"/>
  <c r="Y10" i="1"/>
  <c r="Y11" i="1"/>
  <c r="AA11" i="1" s="1"/>
  <c r="Y14" i="1"/>
  <c r="Y15" i="1"/>
  <c r="AA15" i="1" s="1"/>
  <c r="Y17" i="1"/>
  <c r="AA17" i="1" s="1"/>
  <c r="Y19" i="1"/>
  <c r="AA19" i="1" s="1"/>
  <c r="Y21" i="1"/>
  <c r="AA21" i="1" s="1"/>
  <c r="Y23" i="1"/>
  <c r="AA23" i="1" s="1"/>
  <c r="Y25" i="1"/>
  <c r="AA25" i="1" s="1"/>
  <c r="Y27" i="1"/>
  <c r="AA27" i="1" s="1"/>
  <c r="Y29" i="1"/>
  <c r="AA29" i="1" s="1"/>
  <c r="Y31" i="1"/>
  <c r="AA31" i="1" s="1"/>
  <c r="Y33" i="1"/>
  <c r="AA33" i="1" s="1"/>
  <c r="Y35" i="1"/>
  <c r="AA35" i="1" s="1"/>
  <c r="Y37" i="1"/>
  <c r="AA37" i="1" s="1"/>
  <c r="Y38" i="1"/>
  <c r="AC38" i="1" s="1"/>
  <c r="Y39" i="1"/>
  <c r="AA39" i="1" s="1"/>
  <c r="Y41" i="1"/>
  <c r="AA41" i="1" s="1"/>
  <c r="Y43" i="1"/>
  <c r="AA43" i="1" s="1"/>
  <c r="Y45" i="1"/>
  <c r="AA45" i="1" s="1"/>
  <c r="Y47" i="1"/>
  <c r="AA47" i="1" s="1"/>
  <c r="Y49" i="1"/>
  <c r="AA49" i="1" s="1"/>
  <c r="Y51" i="1"/>
  <c r="AA51" i="1" s="1"/>
  <c r="Y53" i="1"/>
  <c r="AA53" i="1" s="1"/>
  <c r="Y54" i="1"/>
  <c r="Y55" i="1"/>
  <c r="AA55" i="1" s="1"/>
  <c r="Y57" i="1"/>
  <c r="AA57" i="1" s="1"/>
  <c r="Y59" i="1"/>
  <c r="AA59" i="1" s="1"/>
  <c r="Y61" i="1"/>
  <c r="AA61" i="1" s="1"/>
  <c r="Y63" i="1"/>
  <c r="AA63" i="1" s="1"/>
  <c r="Y65" i="1"/>
  <c r="AA65" i="1" s="1"/>
  <c r="Y6" i="1"/>
  <c r="R10" i="1"/>
  <c r="R14" i="1"/>
  <c r="R18" i="1"/>
  <c r="R48" i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V7" i="1"/>
  <c r="O7" i="1" s="1"/>
  <c r="R7" i="1" s="1"/>
  <c r="V8" i="1"/>
  <c r="O8" i="1" s="1"/>
  <c r="R8" i="1" s="1"/>
  <c r="V9" i="1"/>
  <c r="O9" i="1" s="1"/>
  <c r="R9" i="1" s="1"/>
  <c r="V10" i="1"/>
  <c r="O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" i="1"/>
  <c r="O6" i="1" s="1"/>
  <c r="R6" i="1" s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4" i="1"/>
  <c r="U55" i="1"/>
  <c r="U56" i="1"/>
  <c r="U57" i="1"/>
  <c r="U58" i="1"/>
  <c r="U59" i="1"/>
  <c r="U60" i="1"/>
  <c r="U61" i="1"/>
  <c r="U62" i="1"/>
  <c r="U63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K7" i="1"/>
  <c r="Q7" i="1" s="1"/>
  <c r="K8" i="1"/>
  <c r="Q8" i="1" s="1"/>
  <c r="K9" i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K17" i="1"/>
  <c r="K18" i="1"/>
  <c r="Q18" i="1" s="1"/>
  <c r="K19" i="1"/>
  <c r="K20" i="1"/>
  <c r="Q20" i="1" s="1"/>
  <c r="K21" i="1"/>
  <c r="Q21" i="1" s="1"/>
  <c r="K22" i="1"/>
  <c r="K23" i="1"/>
  <c r="K24" i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Q31" i="1" s="1"/>
  <c r="K32" i="1"/>
  <c r="Q32" i="1" s="1"/>
  <c r="K33" i="1"/>
  <c r="K34" i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K44" i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41" i="1"/>
  <c r="I7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W5" i="1"/>
  <c r="X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Q43" i="1" l="1"/>
  <c r="Q6" i="1"/>
  <c r="Q65" i="1"/>
  <c r="Q63" i="1"/>
  <c r="Q61" i="1"/>
  <c r="Q59" i="1"/>
  <c r="Q57" i="1"/>
  <c r="Q55" i="1"/>
  <c r="Q53" i="1"/>
  <c r="Q51" i="1"/>
  <c r="Q49" i="1"/>
  <c r="Q47" i="1"/>
  <c r="Q45" i="1"/>
  <c r="Q41" i="1"/>
  <c r="Q37" i="1"/>
  <c r="Q33" i="1"/>
  <c r="Q27" i="1"/>
  <c r="Q23" i="1"/>
  <c r="Q19" i="1"/>
  <c r="Q17" i="1"/>
  <c r="S5" i="1"/>
  <c r="AC54" i="1"/>
  <c r="AC14" i="1"/>
  <c r="AC10" i="1"/>
  <c r="AC62" i="1"/>
  <c r="AC50" i="1"/>
  <c r="AC34" i="1"/>
  <c r="AC66" i="1"/>
  <c r="AC58" i="1"/>
  <c r="AC46" i="1"/>
  <c r="AC30" i="1"/>
  <c r="AC18" i="1"/>
  <c r="Q34" i="1"/>
  <c r="Y42" i="1"/>
  <c r="AC42" i="1" s="1"/>
  <c r="Y26" i="1"/>
  <c r="AC26" i="1" s="1"/>
  <c r="AA9" i="1"/>
  <c r="AC9" i="1"/>
  <c r="Q13" i="1"/>
  <c r="Q9" i="1"/>
  <c r="Y36" i="1"/>
  <c r="AA36" i="1" s="1"/>
  <c r="Q16" i="1"/>
  <c r="Y32" i="1"/>
  <c r="AC32" i="1" s="1"/>
  <c r="Y28" i="1"/>
  <c r="AC28" i="1" s="1"/>
  <c r="Q24" i="1"/>
  <c r="AC57" i="1"/>
  <c r="AC41" i="1"/>
  <c r="AC25" i="1"/>
  <c r="AC53" i="1"/>
  <c r="AC37" i="1"/>
  <c r="AC21" i="1"/>
  <c r="AC65" i="1"/>
  <c r="AC49" i="1"/>
  <c r="AC33" i="1"/>
  <c r="AC17" i="1"/>
  <c r="AC61" i="1"/>
  <c r="AC45" i="1"/>
  <c r="AC29" i="1"/>
  <c r="AC13" i="1"/>
  <c r="AC8" i="1"/>
  <c r="Q22" i="1"/>
  <c r="AC64" i="1"/>
  <c r="AA64" i="1"/>
  <c r="AA60" i="1"/>
  <c r="AC60" i="1"/>
  <c r="AA56" i="1"/>
  <c r="AC56" i="1"/>
  <c r="AC52" i="1"/>
  <c r="AA52" i="1"/>
  <c r="AA48" i="1"/>
  <c r="AC48" i="1"/>
  <c r="AA40" i="1"/>
  <c r="AC40" i="1"/>
  <c r="AC36" i="1"/>
  <c r="AA32" i="1"/>
  <c r="AC24" i="1"/>
  <c r="AA24" i="1"/>
  <c r="AA20" i="1"/>
  <c r="AC20" i="1"/>
  <c r="AC16" i="1"/>
  <c r="AA16" i="1"/>
  <c r="Y12" i="1"/>
  <c r="AA10" i="1"/>
  <c r="AA14" i="1"/>
  <c r="AA18" i="1"/>
  <c r="AA26" i="1"/>
  <c r="AA30" i="1"/>
  <c r="AA34" i="1"/>
  <c r="AA38" i="1"/>
  <c r="AA46" i="1"/>
  <c r="AA50" i="1"/>
  <c r="AA54" i="1"/>
  <c r="AA58" i="1"/>
  <c r="AA62" i="1"/>
  <c r="AA66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O5" i="1"/>
  <c r="V5" i="1"/>
  <c r="U5" i="1"/>
  <c r="T5" i="1"/>
  <c r="K5" i="1"/>
  <c r="J5" i="1"/>
  <c r="I5" i="1"/>
  <c r="AA28" i="1" l="1"/>
  <c r="AA42" i="1"/>
  <c r="Y44" i="1"/>
  <c r="Q44" i="1"/>
  <c r="P5" i="1"/>
  <c r="Y22" i="1"/>
  <c r="Y5" i="1" s="1"/>
  <c r="AA12" i="1"/>
  <c r="AC1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AA44" i="1" l="1"/>
  <c r="AC44" i="1"/>
  <c r="AC22" i="1"/>
  <c r="AA22" i="1"/>
  <c r="AC5" i="1" l="1"/>
</calcChain>
</file>

<file path=xl/sharedStrings.xml><?xml version="1.0" encoding="utf-8"?>
<sst xmlns="http://schemas.openxmlformats.org/spreadsheetml/2006/main" count="158" uniqueCount="94">
  <si>
    <t>Период: 21.09.2023 - 28.09.2023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</si>
  <si>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</si>
  <si>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</si>
  <si>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</si>
  <si>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</si>
  <si>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</si>
  <si>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</si>
  <si>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</si>
  <si>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</si>
  <si>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</si>
  <si>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</si>
  <si>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</si>
  <si>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</si>
  <si>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</si>
  <si>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</si>
  <si>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</si>
  <si>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</si>
  <si>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</si>
  <si>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</si>
  <si>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</si>
  <si>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</si>
  <si>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</si>
  <si>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</si>
  <si>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</si>
  <si>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</si>
  <si>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</si>
  <si>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</si>
  <si>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</si>
  <si>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</si>
  <si>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</si>
  <si>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</si>
  <si>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</si>
  <si>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</si>
  <si>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</si>
  <si>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</si>
  <si>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</si>
  <si>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</si>
  <si>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</si>
  <si>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</si>
  <si>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</si>
  <si>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</si>
  <si>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</si>
  <si>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</si>
  <si>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</si>
  <si>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</si>
  <si>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</si>
  <si>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</si>
  <si>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</si>
  <si>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</si>
  <si>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</si>
  <si>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</si>
  <si>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</si>
  <si>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</si>
  <si>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</si>
  <si>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</si>
  <si>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</si>
  <si>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</si>
  <si>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</si>
  <si>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</si>
  <si>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</si>
  <si>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</si>
  <si>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</si>
  <si>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</si>
  <si>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</si>
  <si>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</si>
  <si>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</si>
  <si>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</si>
  <si>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</si>
  <si>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</si>
  <si>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</si>
  <si>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</si>
  <si>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</si>
  <si>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</si>
  <si>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</si>
  <si>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</si>
  <si>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</si>
  <si>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</si>
  <si>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</si>
  <si>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</si>
  <si>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</si>
  <si>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</si>
  <si>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</si>
  <si>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</si>
  <si>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</si>
  <si>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</si>
  <si>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</si>
  <si>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</si>
  <si>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</si>
  <si>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</si>
  <si>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02,10,</t>
  </si>
  <si>
    <t>04,10,</t>
  </si>
  <si>
    <t>14,09,</t>
  </si>
  <si>
    <t>21,09,</t>
  </si>
  <si>
    <t>28,08,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</si>
</sst>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20.09.2023 - 27.09.2023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02,10,</v>
          </cell>
          <cell r="P4" t="str">
            <v>02,10,</v>
          </cell>
          <cell r="S4" t="str">
            <v>14,09,</v>
          </cell>
          <cell r="T4" t="str">
            <v>21,09,</v>
          </cell>
          <cell r="U4" t="str">
            <v>27,09,</v>
          </cell>
        </row>
        <row r="5">
          <cell r="E5">
            <v>36695.439999999995</v>
          </cell>
          <cell r="F5">
            <v>56825.8</v>
          </cell>
          <cell r="I5">
            <v>37677.737000000001</v>
          </cell>
          <cell r="J5">
            <v>-982.29699999999991</v>
          </cell>
          <cell r="K5">
            <v>0</v>
          </cell>
          <cell r="L5">
            <v>0</v>
          </cell>
          <cell r="M5">
            <v>0</v>
          </cell>
          <cell r="N5">
            <v>2408</v>
          </cell>
          <cell r="O5">
            <v>6592.688000000001</v>
          </cell>
          <cell r="P5">
            <v>21350</v>
          </cell>
          <cell r="S5">
            <v>7438.4539999999997</v>
          </cell>
          <cell r="T5">
            <v>7205.1399999999994</v>
          </cell>
          <cell r="U5">
            <v>6326.56</v>
          </cell>
          <cell r="V5">
            <v>3732</v>
          </cell>
          <cell r="W5">
            <v>0</v>
          </cell>
          <cell r="X5">
            <v>0</v>
          </cell>
          <cell r="Y5">
            <v>23758</v>
          </cell>
        </row>
        <row r="6">
          <cell r="A6" t="str">
            <v>БОНУС_Мини-сосиски в тесте "Фрайпики" 1,8кг ВЕС,  ПОКОМ</v>
          </cell>
          <cell r="B6" t="str">
            <v>кг</v>
          </cell>
          <cell r="C6">
            <v>-138.1</v>
          </cell>
          <cell r="D6">
            <v>236</v>
          </cell>
          <cell r="E6">
            <v>171.1</v>
          </cell>
          <cell r="F6">
            <v>-85.2</v>
          </cell>
          <cell r="G6" t="e">
            <v>#N/A</v>
          </cell>
          <cell r="H6" t="e">
            <v>#N/A</v>
          </cell>
          <cell r="I6">
            <v>183.102</v>
          </cell>
          <cell r="J6">
            <v>-12.00200000000001</v>
          </cell>
          <cell r="O6">
            <v>34.22</v>
          </cell>
          <cell r="Q6">
            <v>-2.4897720631209821</v>
          </cell>
          <cell r="R6">
            <v>-2.4897720631209821</v>
          </cell>
          <cell r="S6">
            <v>41.1</v>
          </cell>
          <cell r="T6">
            <v>39.519999999999996</v>
          </cell>
          <cell r="U6">
            <v>34.200000000000003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-217</v>
          </cell>
          <cell r="D7">
            <v>355</v>
          </cell>
          <cell r="E7">
            <v>352</v>
          </cell>
          <cell r="F7">
            <v>-226</v>
          </cell>
          <cell r="G7" t="e">
            <v>#N/A</v>
          </cell>
          <cell r="H7">
            <v>0</v>
          </cell>
          <cell r="I7">
            <v>372</v>
          </cell>
          <cell r="J7">
            <v>-20</v>
          </cell>
          <cell r="O7">
            <v>70.400000000000006</v>
          </cell>
          <cell r="Q7">
            <v>-3.2102272727272725</v>
          </cell>
          <cell r="R7">
            <v>-3.2102272727272725</v>
          </cell>
          <cell r="S7">
            <v>70</v>
          </cell>
          <cell r="T7">
            <v>63</v>
          </cell>
          <cell r="U7">
            <v>67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115</v>
          </cell>
          <cell r="D8">
            <v>255</v>
          </cell>
          <cell r="E8">
            <v>85</v>
          </cell>
          <cell r="F8">
            <v>130</v>
          </cell>
          <cell r="G8" t="e">
            <v>#N/A</v>
          </cell>
          <cell r="H8" t="e">
            <v>#N/A</v>
          </cell>
          <cell r="I8">
            <v>85.5</v>
          </cell>
          <cell r="J8">
            <v>-0.5</v>
          </cell>
          <cell r="O8">
            <v>17</v>
          </cell>
          <cell r="P8">
            <v>70</v>
          </cell>
          <cell r="Q8">
            <v>11.764705882352942</v>
          </cell>
          <cell r="R8">
            <v>7.6470588235294121</v>
          </cell>
          <cell r="S8">
            <v>20</v>
          </cell>
          <cell r="T8">
            <v>18</v>
          </cell>
          <cell r="U8">
            <v>10</v>
          </cell>
          <cell r="V8">
            <v>0</v>
          </cell>
          <cell r="Y8">
            <v>70</v>
          </cell>
          <cell r="Z8">
            <v>0</v>
          </cell>
          <cell r="AA8">
            <v>14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209</v>
          </cell>
          <cell r="D9">
            <v>684</v>
          </cell>
          <cell r="E9">
            <v>212</v>
          </cell>
          <cell r="F9">
            <v>488</v>
          </cell>
          <cell r="G9">
            <v>0</v>
          </cell>
          <cell r="H9">
            <v>180</v>
          </cell>
          <cell r="I9">
            <v>216</v>
          </cell>
          <cell r="J9">
            <v>-4</v>
          </cell>
          <cell r="O9">
            <v>42.4</v>
          </cell>
          <cell r="P9">
            <v>60</v>
          </cell>
          <cell r="Q9">
            <v>12.924528301886793</v>
          </cell>
          <cell r="R9">
            <v>11.509433962264151</v>
          </cell>
          <cell r="S9">
            <v>46</v>
          </cell>
          <cell r="T9">
            <v>55.8</v>
          </cell>
          <cell r="U9">
            <v>51</v>
          </cell>
          <cell r="V9">
            <v>0</v>
          </cell>
          <cell r="Y9">
            <v>60</v>
          </cell>
          <cell r="Z9">
            <v>0</v>
          </cell>
          <cell r="AA9">
            <v>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1566</v>
          </cell>
          <cell r="D10">
            <v>8891</v>
          </cell>
          <cell r="E10">
            <v>1589</v>
          </cell>
          <cell r="F10">
            <v>2681</v>
          </cell>
          <cell r="G10" t="str">
            <v>пуд,яб</v>
          </cell>
          <cell r="H10">
            <v>180</v>
          </cell>
          <cell r="I10">
            <v>1688</v>
          </cell>
          <cell r="J10">
            <v>-99</v>
          </cell>
          <cell r="N10">
            <v>180</v>
          </cell>
          <cell r="O10">
            <v>308.2</v>
          </cell>
          <cell r="P10">
            <v>960</v>
          </cell>
          <cell r="Q10">
            <v>11.813757300454251</v>
          </cell>
          <cell r="R10">
            <v>8.6988968202465937</v>
          </cell>
          <cell r="S10">
            <v>356</v>
          </cell>
          <cell r="T10">
            <v>339</v>
          </cell>
          <cell r="U10">
            <v>338</v>
          </cell>
          <cell r="V10">
            <v>48</v>
          </cell>
          <cell r="Y10">
            <v>1140</v>
          </cell>
          <cell r="Z10">
            <v>0</v>
          </cell>
          <cell r="AA10">
            <v>95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920</v>
          </cell>
          <cell r="D11">
            <v>2753</v>
          </cell>
          <cell r="E11">
            <v>1068</v>
          </cell>
          <cell r="F11">
            <v>1543</v>
          </cell>
          <cell r="G11" t="str">
            <v>пуд</v>
          </cell>
          <cell r="H11">
            <v>180</v>
          </cell>
          <cell r="I11">
            <v>1097</v>
          </cell>
          <cell r="J11">
            <v>-29</v>
          </cell>
          <cell r="N11">
            <v>360</v>
          </cell>
          <cell r="O11">
            <v>199.2</v>
          </cell>
          <cell r="P11">
            <v>840</v>
          </cell>
          <cell r="Q11">
            <v>11.962851405622491</v>
          </cell>
          <cell r="R11">
            <v>7.7459839357429727</v>
          </cell>
          <cell r="S11">
            <v>184.4</v>
          </cell>
          <cell r="T11">
            <v>186.2</v>
          </cell>
          <cell r="U11">
            <v>172</v>
          </cell>
          <cell r="V11">
            <v>72</v>
          </cell>
          <cell r="Y11">
            <v>1200</v>
          </cell>
          <cell r="Z11">
            <v>0</v>
          </cell>
          <cell r="AA11">
            <v>100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837</v>
          </cell>
          <cell r="D12">
            <v>1993</v>
          </cell>
          <cell r="E12">
            <v>496</v>
          </cell>
          <cell r="F12">
            <v>775</v>
          </cell>
          <cell r="G12">
            <v>0</v>
          </cell>
          <cell r="H12">
            <v>180</v>
          </cell>
          <cell r="I12">
            <v>480</v>
          </cell>
          <cell r="J12">
            <v>16</v>
          </cell>
          <cell r="O12">
            <v>99.2</v>
          </cell>
          <cell r="P12">
            <v>420</v>
          </cell>
          <cell r="Q12">
            <v>12.046370967741936</v>
          </cell>
          <cell r="R12">
            <v>7.8125</v>
          </cell>
          <cell r="S12">
            <v>126.2</v>
          </cell>
          <cell r="T12">
            <v>112.6</v>
          </cell>
          <cell r="U12">
            <v>71</v>
          </cell>
          <cell r="V12">
            <v>0</v>
          </cell>
          <cell r="Y12">
            <v>420</v>
          </cell>
          <cell r="Z12" t="str">
            <v>ларин</v>
          </cell>
          <cell r="AA12">
            <v>17.5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144.56</v>
          </cell>
          <cell r="D13">
            <v>60.48</v>
          </cell>
          <cell r="E13">
            <v>83.04</v>
          </cell>
          <cell r="F13">
            <v>98.4</v>
          </cell>
          <cell r="G13" t="e">
            <v>#N/A</v>
          </cell>
          <cell r="H13" t="e">
            <v>#N/A</v>
          </cell>
          <cell r="I13">
            <v>111.22</v>
          </cell>
          <cell r="J13">
            <v>-28.179999999999993</v>
          </cell>
          <cell r="O13">
            <v>16.608000000000001</v>
          </cell>
          <cell r="P13">
            <v>120</v>
          </cell>
          <cell r="Q13">
            <v>13.15028901734104</v>
          </cell>
          <cell r="R13">
            <v>5.9248554913294802</v>
          </cell>
          <cell r="S13">
            <v>4.9279999999999999</v>
          </cell>
          <cell r="T13">
            <v>13.2</v>
          </cell>
          <cell r="U13">
            <v>33.76</v>
          </cell>
          <cell r="V13">
            <v>0</v>
          </cell>
          <cell r="Y13">
            <v>120</v>
          </cell>
          <cell r="Z13" t="e">
            <v>#N/A</v>
          </cell>
          <cell r="AA13">
            <v>53.571428571428569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281.3</v>
          </cell>
          <cell r="D14">
            <v>309.7</v>
          </cell>
          <cell r="E14">
            <v>216.7</v>
          </cell>
          <cell r="F14">
            <v>110.3</v>
          </cell>
          <cell r="G14" t="e">
            <v>#N/A</v>
          </cell>
          <cell r="H14">
            <v>180</v>
          </cell>
          <cell r="I14">
            <v>226.203</v>
          </cell>
          <cell r="J14">
            <v>-9.5030000000000143</v>
          </cell>
          <cell r="O14">
            <v>43.339999999999996</v>
          </cell>
          <cell r="P14">
            <v>420</v>
          </cell>
          <cell r="Q14">
            <v>12.235809875403785</v>
          </cell>
          <cell r="R14">
            <v>2.5449930779880021</v>
          </cell>
          <cell r="S14">
            <v>40.339999999999996</v>
          </cell>
          <cell r="T14">
            <v>31.8</v>
          </cell>
          <cell r="U14">
            <v>51.7</v>
          </cell>
          <cell r="V14">
            <v>0</v>
          </cell>
          <cell r="Y14">
            <v>420</v>
          </cell>
          <cell r="Z14">
            <v>0</v>
          </cell>
          <cell r="AA14">
            <v>140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14.8</v>
          </cell>
          <cell r="D15">
            <v>55.5</v>
          </cell>
          <cell r="E15">
            <v>25.2</v>
          </cell>
          <cell r="F15">
            <v>22.9</v>
          </cell>
          <cell r="G15" t="e">
            <v>#N/A</v>
          </cell>
          <cell r="H15" t="e">
            <v>#N/A</v>
          </cell>
          <cell r="I15">
            <v>23.8</v>
          </cell>
          <cell r="J15">
            <v>1.3999999999999986</v>
          </cell>
          <cell r="O15">
            <v>5.04</v>
          </cell>
          <cell r="P15">
            <v>60</v>
          </cell>
          <cell r="Q15">
            <v>16.448412698412699</v>
          </cell>
          <cell r="R15">
            <v>4.5436507936507935</v>
          </cell>
          <cell r="S15">
            <v>3.7</v>
          </cell>
          <cell r="T15">
            <v>3.7</v>
          </cell>
          <cell r="U15">
            <v>7.4</v>
          </cell>
          <cell r="V15">
            <v>0</v>
          </cell>
          <cell r="Y15">
            <v>60</v>
          </cell>
          <cell r="Z15">
            <v>0</v>
          </cell>
          <cell r="AA15">
            <v>16.216216216216214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107.29900000000001</v>
          </cell>
          <cell r="D16">
            <v>207.20099999999999</v>
          </cell>
          <cell r="E16">
            <v>51.8</v>
          </cell>
          <cell r="F16">
            <v>181.3</v>
          </cell>
          <cell r="G16" t="e">
            <v>#N/A</v>
          </cell>
          <cell r="H16" t="e">
            <v>#N/A</v>
          </cell>
          <cell r="I16">
            <v>62.201000000000001</v>
          </cell>
          <cell r="J16">
            <v>-10.401000000000003</v>
          </cell>
          <cell r="O16">
            <v>10.36</v>
          </cell>
          <cell r="Q16">
            <v>17.500000000000004</v>
          </cell>
          <cell r="R16">
            <v>17.500000000000004</v>
          </cell>
          <cell r="S16">
            <v>14.8</v>
          </cell>
          <cell r="T16">
            <v>14.8</v>
          </cell>
          <cell r="U16">
            <v>14.8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318.39999999999998</v>
          </cell>
          <cell r="D17">
            <v>432.7</v>
          </cell>
          <cell r="E17">
            <v>240.4</v>
          </cell>
          <cell r="F17">
            <v>218.3</v>
          </cell>
          <cell r="G17" t="e">
            <v>#N/A</v>
          </cell>
          <cell r="H17" t="e">
            <v>#N/A</v>
          </cell>
          <cell r="I17">
            <v>261.202</v>
          </cell>
          <cell r="J17">
            <v>-20.801999999999992</v>
          </cell>
          <cell r="O17">
            <v>48.08</v>
          </cell>
          <cell r="P17">
            <v>360</v>
          </cell>
          <cell r="Q17">
            <v>12.027870216306155</v>
          </cell>
          <cell r="R17">
            <v>4.5403494176372714</v>
          </cell>
          <cell r="S17">
            <v>51.760000000000005</v>
          </cell>
          <cell r="T17">
            <v>51.8</v>
          </cell>
          <cell r="U17">
            <v>40.700000000000003</v>
          </cell>
          <cell r="V17">
            <v>0</v>
          </cell>
          <cell r="Y17">
            <v>360</v>
          </cell>
          <cell r="Z17">
            <v>0</v>
          </cell>
          <cell r="AA17">
            <v>97.297297297297291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125.79900000000001</v>
          </cell>
          <cell r="D18">
            <v>181.30099999999999</v>
          </cell>
          <cell r="E18">
            <v>114.7</v>
          </cell>
          <cell r="F18">
            <v>103.6</v>
          </cell>
          <cell r="G18" t="e">
            <v>#N/A</v>
          </cell>
          <cell r="H18">
            <v>180</v>
          </cell>
          <cell r="I18">
            <v>114.001</v>
          </cell>
          <cell r="J18">
            <v>0.69899999999999807</v>
          </cell>
          <cell r="O18">
            <v>22.94</v>
          </cell>
          <cell r="P18">
            <v>180</v>
          </cell>
          <cell r="Q18">
            <v>12.362685265911074</v>
          </cell>
          <cell r="R18">
            <v>4.5161290322580641</v>
          </cell>
          <cell r="S18">
            <v>25.16</v>
          </cell>
          <cell r="T18">
            <v>14.059999999999999</v>
          </cell>
          <cell r="U18">
            <v>18.5</v>
          </cell>
          <cell r="V18">
            <v>0</v>
          </cell>
          <cell r="Y18">
            <v>180</v>
          </cell>
          <cell r="Z18">
            <v>0</v>
          </cell>
          <cell r="AA18">
            <v>51.428571428571431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17.5</v>
          </cell>
          <cell r="E19">
            <v>3.5</v>
          </cell>
          <cell r="F19">
            <v>14</v>
          </cell>
          <cell r="G19" t="e">
            <v>#N/A</v>
          </cell>
          <cell r="H19" t="e">
            <v>#N/A</v>
          </cell>
          <cell r="I19">
            <v>3.5</v>
          </cell>
          <cell r="J19">
            <v>0</v>
          </cell>
          <cell r="O19">
            <v>0.7</v>
          </cell>
          <cell r="Q19">
            <v>20</v>
          </cell>
          <cell r="R19">
            <v>20</v>
          </cell>
          <cell r="S19">
            <v>1.4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844</v>
          </cell>
          <cell r="D20">
            <v>4017</v>
          </cell>
          <cell r="E20">
            <v>743</v>
          </cell>
          <cell r="F20">
            <v>1439</v>
          </cell>
          <cell r="G20">
            <v>0</v>
          </cell>
          <cell r="H20">
            <v>180</v>
          </cell>
          <cell r="I20">
            <v>767</v>
          </cell>
          <cell r="J20">
            <v>-24</v>
          </cell>
          <cell r="O20">
            <v>148.6</v>
          </cell>
          <cell r="P20">
            <v>360</v>
          </cell>
          <cell r="Q20">
            <v>12.106325706594886</v>
          </cell>
          <cell r="R20">
            <v>9.6837146702557213</v>
          </cell>
          <cell r="S20">
            <v>185.8</v>
          </cell>
          <cell r="T20">
            <v>173</v>
          </cell>
          <cell r="U20">
            <v>144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668</v>
          </cell>
          <cell r="D21">
            <v>6476</v>
          </cell>
          <cell r="E21">
            <v>877</v>
          </cell>
          <cell r="F21">
            <v>1225</v>
          </cell>
          <cell r="G21" t="str">
            <v>пуд</v>
          </cell>
          <cell r="H21">
            <v>180</v>
          </cell>
          <cell r="I21">
            <v>880</v>
          </cell>
          <cell r="J21">
            <v>-3</v>
          </cell>
          <cell r="N21">
            <v>456</v>
          </cell>
          <cell r="O21">
            <v>141.80000000000001</v>
          </cell>
          <cell r="P21">
            <v>480</v>
          </cell>
          <cell r="Q21">
            <v>12.02397743300423</v>
          </cell>
          <cell r="R21">
            <v>8.6389280677009861</v>
          </cell>
          <cell r="S21">
            <v>151.19999999999999</v>
          </cell>
          <cell r="T21">
            <v>153</v>
          </cell>
          <cell r="U21">
            <v>114</v>
          </cell>
          <cell r="V21">
            <v>168</v>
          </cell>
          <cell r="Y21">
            <v>936</v>
          </cell>
          <cell r="Z21" t="str">
            <v>яб</v>
          </cell>
          <cell r="AA21">
            <v>78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469.798</v>
          </cell>
          <cell r="D22">
            <v>703.8</v>
          </cell>
          <cell r="E22">
            <v>213</v>
          </cell>
          <cell r="F22">
            <v>584</v>
          </cell>
          <cell r="G22" t="e">
            <v>#N/A</v>
          </cell>
          <cell r="H22" t="e">
            <v>#N/A</v>
          </cell>
          <cell r="I22">
            <v>51.003</v>
          </cell>
          <cell r="J22">
            <v>161.99700000000001</v>
          </cell>
          <cell r="O22">
            <v>42.6</v>
          </cell>
          <cell r="Q22">
            <v>13.708920187793426</v>
          </cell>
          <cell r="R22">
            <v>13.708920187793426</v>
          </cell>
          <cell r="S22">
            <v>59.8</v>
          </cell>
          <cell r="T22">
            <v>58.2</v>
          </cell>
          <cell r="U22">
            <v>7.2</v>
          </cell>
          <cell r="V22">
            <v>0</v>
          </cell>
          <cell r="Y22">
            <v>0</v>
          </cell>
          <cell r="Z22" t="str">
            <v>паша 900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33.299999999999997</v>
          </cell>
          <cell r="D23">
            <v>466.2</v>
          </cell>
          <cell r="E23">
            <v>173.9</v>
          </cell>
          <cell r="F23">
            <v>148</v>
          </cell>
          <cell r="G23" t="e">
            <v>#N/A</v>
          </cell>
          <cell r="H23" t="e">
            <v>#N/A</v>
          </cell>
          <cell r="I23">
            <v>187.40100000000001</v>
          </cell>
          <cell r="J23">
            <v>-13.501000000000005</v>
          </cell>
          <cell r="O23">
            <v>34.78</v>
          </cell>
          <cell r="P23">
            <v>270</v>
          </cell>
          <cell r="Q23">
            <v>12.018401380103507</v>
          </cell>
          <cell r="R23">
            <v>4.2553191489361701</v>
          </cell>
          <cell r="S23">
            <v>25.9</v>
          </cell>
          <cell r="T23">
            <v>28.860000000000003</v>
          </cell>
          <cell r="U23">
            <v>37</v>
          </cell>
          <cell r="V23">
            <v>0</v>
          </cell>
          <cell r="Y23">
            <v>270</v>
          </cell>
          <cell r="Z23" t="e">
            <v>#N/A</v>
          </cell>
          <cell r="AA23">
            <v>72.972972972972968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2035</v>
          </cell>
          <cell r="D24">
            <v>11277</v>
          </cell>
          <cell r="E24">
            <v>2118</v>
          </cell>
          <cell r="F24">
            <v>3650</v>
          </cell>
          <cell r="G24" t="str">
            <v>пуд</v>
          </cell>
          <cell r="H24">
            <v>180</v>
          </cell>
          <cell r="I24">
            <v>2164</v>
          </cell>
          <cell r="J24">
            <v>-46</v>
          </cell>
          <cell r="O24">
            <v>423.6</v>
          </cell>
          <cell r="P24">
            <v>1440</v>
          </cell>
          <cell r="Q24">
            <v>12.016052880075542</v>
          </cell>
          <cell r="R24">
            <v>8.6166194523135022</v>
          </cell>
          <cell r="S24">
            <v>459.4</v>
          </cell>
          <cell r="T24">
            <v>464.2</v>
          </cell>
          <cell r="U24">
            <v>324</v>
          </cell>
          <cell r="V24">
            <v>0</v>
          </cell>
          <cell r="Y24">
            <v>1440</v>
          </cell>
          <cell r="Z24">
            <v>0</v>
          </cell>
          <cell r="AA24">
            <v>120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1473</v>
          </cell>
          <cell r="D25">
            <v>8871</v>
          </cell>
          <cell r="E25">
            <v>1582</v>
          </cell>
          <cell r="F25">
            <v>3408</v>
          </cell>
          <cell r="G25" t="str">
            <v>яб</v>
          </cell>
          <cell r="H25">
            <v>180</v>
          </cell>
          <cell r="I25">
            <v>1664</v>
          </cell>
          <cell r="J25">
            <v>-82</v>
          </cell>
          <cell r="O25">
            <v>316.39999999999998</v>
          </cell>
          <cell r="P25">
            <v>360</v>
          </cell>
          <cell r="Q25">
            <v>11.908975979772441</v>
          </cell>
          <cell r="R25">
            <v>10.77117572692794</v>
          </cell>
          <cell r="S25">
            <v>371.6</v>
          </cell>
          <cell r="T25">
            <v>403.4</v>
          </cell>
          <cell r="U25">
            <v>274</v>
          </cell>
          <cell r="V25">
            <v>0</v>
          </cell>
          <cell r="Y25">
            <v>360</v>
          </cell>
          <cell r="Z25">
            <v>0</v>
          </cell>
          <cell r="AA25">
            <v>60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1764</v>
          </cell>
          <cell r="D26">
            <v>9542</v>
          </cell>
          <cell r="E26">
            <v>1755</v>
          </cell>
          <cell r="F26">
            <v>3489</v>
          </cell>
          <cell r="G26">
            <v>0</v>
          </cell>
          <cell r="H26">
            <v>180</v>
          </cell>
          <cell r="I26">
            <v>1838</v>
          </cell>
          <cell r="J26">
            <v>-83</v>
          </cell>
          <cell r="O26">
            <v>351</v>
          </cell>
          <cell r="P26">
            <v>720</v>
          </cell>
          <cell r="Q26">
            <v>11.991452991452991</v>
          </cell>
          <cell r="R26">
            <v>9.9401709401709404</v>
          </cell>
          <cell r="S26">
            <v>404</v>
          </cell>
          <cell r="T26">
            <v>420.8</v>
          </cell>
          <cell r="U26">
            <v>362</v>
          </cell>
          <cell r="V26">
            <v>0</v>
          </cell>
          <cell r="Y26">
            <v>720</v>
          </cell>
          <cell r="Z26">
            <v>0</v>
          </cell>
          <cell r="AA26">
            <v>60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415</v>
          </cell>
          <cell r="D27">
            <v>1019</v>
          </cell>
          <cell r="E27">
            <v>270</v>
          </cell>
          <cell r="F27">
            <v>648</v>
          </cell>
          <cell r="G27">
            <v>0</v>
          </cell>
          <cell r="H27">
            <v>180</v>
          </cell>
          <cell r="I27">
            <v>278</v>
          </cell>
          <cell r="J27">
            <v>-8</v>
          </cell>
          <cell r="O27">
            <v>54</v>
          </cell>
          <cell r="Q27">
            <v>12</v>
          </cell>
          <cell r="R27">
            <v>12</v>
          </cell>
          <cell r="S27">
            <v>95.8</v>
          </cell>
          <cell r="T27">
            <v>69.599999999999994</v>
          </cell>
          <cell r="U27">
            <v>54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193</v>
          </cell>
          <cell r="D28">
            <v>6</v>
          </cell>
          <cell r="E28">
            <v>17</v>
          </cell>
          <cell r="F28">
            <v>182</v>
          </cell>
          <cell r="G28" t="str">
            <v>нов</v>
          </cell>
          <cell r="H28" t="e">
            <v>#N/A</v>
          </cell>
          <cell r="I28">
            <v>17</v>
          </cell>
          <cell r="J28">
            <v>0</v>
          </cell>
          <cell r="O28">
            <v>3.4</v>
          </cell>
          <cell r="Q28">
            <v>53.529411764705884</v>
          </cell>
          <cell r="R28">
            <v>53.529411764705884</v>
          </cell>
          <cell r="S28">
            <v>0</v>
          </cell>
          <cell r="T28">
            <v>3.6</v>
          </cell>
          <cell r="U28">
            <v>0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717</v>
          </cell>
          <cell r="D29">
            <v>2417</v>
          </cell>
          <cell r="E29">
            <v>516</v>
          </cell>
          <cell r="F29">
            <v>582</v>
          </cell>
          <cell r="G29" t="str">
            <v>яб</v>
          </cell>
          <cell r="H29">
            <v>180</v>
          </cell>
          <cell r="I29">
            <v>541</v>
          </cell>
          <cell r="J29">
            <v>-25</v>
          </cell>
          <cell r="O29">
            <v>103.2</v>
          </cell>
          <cell r="P29">
            <v>680</v>
          </cell>
          <cell r="Q29">
            <v>12.228682170542635</v>
          </cell>
          <cell r="R29">
            <v>5.6395348837209305</v>
          </cell>
          <cell r="S29">
            <v>120</v>
          </cell>
          <cell r="T29">
            <v>90</v>
          </cell>
          <cell r="U29">
            <v>106</v>
          </cell>
          <cell r="V29">
            <v>0</v>
          </cell>
          <cell r="Y29">
            <v>680</v>
          </cell>
          <cell r="Z29" t="str">
            <v>яб</v>
          </cell>
          <cell r="AA29">
            <v>85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80</v>
          </cell>
          <cell r="D30">
            <v>344</v>
          </cell>
          <cell r="E30">
            <v>74</v>
          </cell>
          <cell r="F30">
            <v>257</v>
          </cell>
          <cell r="G30" t="e">
            <v>#N/A</v>
          </cell>
          <cell r="H30" t="e">
            <v>#N/A</v>
          </cell>
          <cell r="I30">
            <v>78</v>
          </cell>
          <cell r="J30">
            <v>-4</v>
          </cell>
          <cell r="O30">
            <v>14.8</v>
          </cell>
          <cell r="Q30">
            <v>17.364864864864863</v>
          </cell>
          <cell r="R30">
            <v>17.364864864864863</v>
          </cell>
          <cell r="S30">
            <v>22.6</v>
          </cell>
          <cell r="T30">
            <v>24</v>
          </cell>
          <cell r="U30">
            <v>12</v>
          </cell>
          <cell r="V30">
            <v>0</v>
          </cell>
          <cell r="Y30">
            <v>0</v>
          </cell>
          <cell r="Z30" t="str">
            <v>склад?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659</v>
          </cell>
          <cell r="D31">
            <v>3411</v>
          </cell>
          <cell r="E31">
            <v>776</v>
          </cell>
          <cell r="F31">
            <v>1035</v>
          </cell>
          <cell r="G31" t="e">
            <v>#N/A</v>
          </cell>
          <cell r="H31" t="e">
            <v>#N/A</v>
          </cell>
          <cell r="I31">
            <v>801</v>
          </cell>
          <cell r="J31">
            <v>-25</v>
          </cell>
          <cell r="O31">
            <v>155.19999999999999</v>
          </cell>
          <cell r="P31">
            <v>800</v>
          </cell>
          <cell r="Q31">
            <v>11.823453608247423</v>
          </cell>
          <cell r="R31">
            <v>6.6688144329896915</v>
          </cell>
          <cell r="S31">
            <v>159.6</v>
          </cell>
          <cell r="T31">
            <v>149</v>
          </cell>
          <cell r="U31">
            <v>147</v>
          </cell>
          <cell r="V31">
            <v>0</v>
          </cell>
          <cell r="Y31">
            <v>800</v>
          </cell>
          <cell r="Z31" t="e">
            <v>#N/A</v>
          </cell>
          <cell r="AA31">
            <v>100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59</v>
          </cell>
          <cell r="D32">
            <v>325</v>
          </cell>
          <cell r="E32">
            <v>78</v>
          </cell>
          <cell r="F32">
            <v>224</v>
          </cell>
          <cell r="G32" t="e">
            <v>#N/A</v>
          </cell>
          <cell r="H32" t="e">
            <v>#N/A</v>
          </cell>
          <cell r="I32">
            <v>84</v>
          </cell>
          <cell r="J32">
            <v>-6</v>
          </cell>
          <cell r="O32">
            <v>15.6</v>
          </cell>
          <cell r="Q32">
            <v>14.358974358974359</v>
          </cell>
          <cell r="R32">
            <v>14.358974358974359</v>
          </cell>
          <cell r="S32">
            <v>19</v>
          </cell>
          <cell r="T32">
            <v>24.8</v>
          </cell>
          <cell r="U32">
            <v>28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309</v>
          </cell>
          <cell r="D33">
            <v>3932</v>
          </cell>
          <cell r="E33">
            <v>1214</v>
          </cell>
          <cell r="F33">
            <v>496</v>
          </cell>
          <cell r="G33" t="e">
            <v>#N/A</v>
          </cell>
          <cell r="H33">
            <v>150</v>
          </cell>
          <cell r="I33">
            <v>1234</v>
          </cell>
          <cell r="J33">
            <v>-20</v>
          </cell>
          <cell r="N33">
            <v>488</v>
          </cell>
          <cell r="O33">
            <v>50.8</v>
          </cell>
          <cell r="P33">
            <v>120</v>
          </cell>
          <cell r="Q33">
            <v>12.125984251968505</v>
          </cell>
          <cell r="R33">
            <v>9.7637795275590555</v>
          </cell>
          <cell r="S33">
            <v>68.8</v>
          </cell>
          <cell r="T33">
            <v>59.2</v>
          </cell>
          <cell r="U33">
            <v>64</v>
          </cell>
          <cell r="V33">
            <v>960</v>
          </cell>
          <cell r="Y33">
            <v>608</v>
          </cell>
          <cell r="Z33">
            <v>0</v>
          </cell>
          <cell r="AA33">
            <v>76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1357</v>
          </cell>
          <cell r="D34">
            <v>6722</v>
          </cell>
          <cell r="E34">
            <v>1002</v>
          </cell>
          <cell r="F34">
            <v>2586</v>
          </cell>
          <cell r="G34" t="e">
            <v>#N/A</v>
          </cell>
          <cell r="H34" t="e">
            <v>#N/A</v>
          </cell>
          <cell r="I34">
            <v>1034</v>
          </cell>
          <cell r="J34">
            <v>-32</v>
          </cell>
          <cell r="O34">
            <v>200.4</v>
          </cell>
          <cell r="Q34">
            <v>12.904191616766466</v>
          </cell>
          <cell r="R34">
            <v>12.904191616766466</v>
          </cell>
          <cell r="S34">
            <v>286.60000000000002</v>
          </cell>
          <cell r="T34">
            <v>241.6</v>
          </cell>
          <cell r="U34">
            <v>144</v>
          </cell>
          <cell r="V34">
            <v>0</v>
          </cell>
          <cell r="Y34">
            <v>0</v>
          </cell>
          <cell r="Z34" t="str">
            <v>яб</v>
          </cell>
          <cell r="AA34">
            <v>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207</v>
          </cell>
          <cell r="D35">
            <v>615</v>
          </cell>
          <cell r="E35">
            <v>182</v>
          </cell>
          <cell r="F35">
            <v>332</v>
          </cell>
          <cell r="G35" t="e">
            <v>#N/A</v>
          </cell>
          <cell r="H35" t="e">
            <v>#N/A</v>
          </cell>
          <cell r="I35">
            <v>209</v>
          </cell>
          <cell r="J35">
            <v>-27</v>
          </cell>
          <cell r="O35">
            <v>36.4</v>
          </cell>
          <cell r="P35">
            <v>120</v>
          </cell>
          <cell r="Q35">
            <v>12.417582417582418</v>
          </cell>
          <cell r="R35">
            <v>9.1208791208791204</v>
          </cell>
          <cell r="S35">
            <v>44.8</v>
          </cell>
          <cell r="T35">
            <v>39.6</v>
          </cell>
          <cell r="U35">
            <v>45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1063</v>
          </cell>
          <cell r="D36">
            <v>3698</v>
          </cell>
          <cell r="E36">
            <v>935</v>
          </cell>
          <cell r="F36">
            <v>1526</v>
          </cell>
          <cell r="G36" t="str">
            <v>пуд</v>
          </cell>
          <cell r="H36">
            <v>150</v>
          </cell>
          <cell r="I36">
            <v>971</v>
          </cell>
          <cell r="J36">
            <v>-36</v>
          </cell>
          <cell r="O36">
            <v>187</v>
          </cell>
          <cell r="P36">
            <v>720</v>
          </cell>
          <cell r="Q36">
            <v>12.010695187165775</v>
          </cell>
          <cell r="R36">
            <v>8.1604278074866308</v>
          </cell>
          <cell r="S36">
            <v>208</v>
          </cell>
          <cell r="T36">
            <v>191.4</v>
          </cell>
          <cell r="U36">
            <v>213</v>
          </cell>
          <cell r="V36">
            <v>0</v>
          </cell>
          <cell r="Y36">
            <v>720</v>
          </cell>
          <cell r="Z36" t="str">
            <v>пуд</v>
          </cell>
          <cell r="AA36">
            <v>90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1039</v>
          </cell>
          <cell r="D37">
            <v>3582</v>
          </cell>
          <cell r="E37">
            <v>880</v>
          </cell>
          <cell r="F37">
            <v>1601</v>
          </cell>
          <cell r="G37">
            <v>0</v>
          </cell>
          <cell r="H37">
            <v>150</v>
          </cell>
          <cell r="I37">
            <v>912</v>
          </cell>
          <cell r="J37">
            <v>-32</v>
          </cell>
          <cell r="O37">
            <v>176</v>
          </cell>
          <cell r="P37">
            <v>480</v>
          </cell>
          <cell r="Q37">
            <v>11.823863636363637</v>
          </cell>
          <cell r="R37">
            <v>9.0965909090909083</v>
          </cell>
          <cell r="S37">
            <v>197</v>
          </cell>
          <cell r="T37">
            <v>184</v>
          </cell>
          <cell r="U37">
            <v>192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1680</v>
          </cell>
          <cell r="D38">
            <v>4545</v>
          </cell>
          <cell r="E38">
            <v>1380</v>
          </cell>
          <cell r="F38">
            <v>2660</v>
          </cell>
          <cell r="G38">
            <v>0</v>
          </cell>
          <cell r="H38">
            <v>150</v>
          </cell>
          <cell r="I38">
            <v>1446.001</v>
          </cell>
          <cell r="J38">
            <v>-66.000999999999976</v>
          </cell>
          <cell r="O38">
            <v>276</v>
          </cell>
          <cell r="P38">
            <v>600</v>
          </cell>
          <cell r="Q38">
            <v>11.811594202898551</v>
          </cell>
          <cell r="R38">
            <v>9.6376811594202891</v>
          </cell>
          <cell r="S38">
            <v>313</v>
          </cell>
          <cell r="T38">
            <v>318</v>
          </cell>
          <cell r="U38">
            <v>285</v>
          </cell>
          <cell r="V38">
            <v>0</v>
          </cell>
          <cell r="Y38">
            <v>600</v>
          </cell>
          <cell r="Z38">
            <v>0</v>
          </cell>
          <cell r="AA38">
            <v>120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2787</v>
          </cell>
          <cell r="D39">
            <v>13299</v>
          </cell>
          <cell r="E39">
            <v>2752</v>
          </cell>
          <cell r="F39">
            <v>3971</v>
          </cell>
          <cell r="G39" t="str">
            <v>пуд,яб</v>
          </cell>
          <cell r="H39">
            <v>150</v>
          </cell>
          <cell r="I39">
            <v>2833</v>
          </cell>
          <cell r="J39">
            <v>-81</v>
          </cell>
          <cell r="O39">
            <v>550.4</v>
          </cell>
          <cell r="P39">
            <v>2400</v>
          </cell>
          <cell r="Q39">
            <v>11.575218023255815</v>
          </cell>
          <cell r="R39">
            <v>7.2147529069767442</v>
          </cell>
          <cell r="S39">
            <v>599</v>
          </cell>
          <cell r="T39">
            <v>548.4</v>
          </cell>
          <cell r="U39">
            <v>579</v>
          </cell>
          <cell r="V39">
            <v>0</v>
          </cell>
          <cell r="Y39">
            <v>2400</v>
          </cell>
          <cell r="Z39">
            <v>0</v>
          </cell>
          <cell r="AA39">
            <v>300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1177</v>
          </cell>
          <cell r="D40">
            <v>3275</v>
          </cell>
          <cell r="E40">
            <v>893</v>
          </cell>
          <cell r="F40">
            <v>1784</v>
          </cell>
          <cell r="G40">
            <v>0</v>
          </cell>
          <cell r="H40">
            <v>150</v>
          </cell>
          <cell r="I40">
            <v>931</v>
          </cell>
          <cell r="J40">
            <v>-38</v>
          </cell>
          <cell r="O40">
            <v>178.6</v>
          </cell>
          <cell r="P40">
            <v>320</v>
          </cell>
          <cell r="Q40">
            <v>11.780515117581187</v>
          </cell>
          <cell r="R40">
            <v>9.9888017917133265</v>
          </cell>
          <cell r="S40">
            <v>214.6</v>
          </cell>
          <cell r="T40">
            <v>198</v>
          </cell>
          <cell r="U40">
            <v>178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30</v>
          </cell>
          <cell r="E41">
            <v>0</v>
          </cell>
          <cell r="F41">
            <v>30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13</v>
          </cell>
          <cell r="D42">
            <v>85</v>
          </cell>
          <cell r="E42">
            <v>30</v>
          </cell>
          <cell r="F42">
            <v>62</v>
          </cell>
          <cell r="G42" t="e">
            <v>#N/A</v>
          </cell>
          <cell r="H42" t="e">
            <v>#N/A</v>
          </cell>
          <cell r="I42">
            <v>45</v>
          </cell>
          <cell r="J42">
            <v>-15</v>
          </cell>
          <cell r="O42">
            <v>6</v>
          </cell>
          <cell r="Q42">
            <v>10.333333333333334</v>
          </cell>
          <cell r="R42">
            <v>10.333333333333334</v>
          </cell>
          <cell r="S42">
            <v>4.5999999999999996</v>
          </cell>
          <cell r="T42">
            <v>7.2</v>
          </cell>
          <cell r="U42">
            <v>13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1815</v>
          </cell>
          <cell r="D43">
            <v>8736</v>
          </cell>
          <cell r="E43">
            <v>1869</v>
          </cell>
          <cell r="F43">
            <v>3081</v>
          </cell>
          <cell r="G43" t="e">
            <v>#N/A</v>
          </cell>
          <cell r="H43" t="e">
            <v>#N/A</v>
          </cell>
          <cell r="I43">
            <v>1873</v>
          </cell>
          <cell r="J43">
            <v>-4</v>
          </cell>
          <cell r="O43">
            <v>373.8</v>
          </cell>
          <cell r="P43">
            <v>1400</v>
          </cell>
          <cell r="Q43">
            <v>11.987693953986089</v>
          </cell>
          <cell r="R43">
            <v>8.2423756019261631</v>
          </cell>
          <cell r="S43">
            <v>405.8</v>
          </cell>
          <cell r="T43">
            <v>385</v>
          </cell>
          <cell r="U43">
            <v>370</v>
          </cell>
          <cell r="V43">
            <v>0</v>
          </cell>
          <cell r="Y43">
            <v>1400</v>
          </cell>
          <cell r="Z43">
            <v>0</v>
          </cell>
          <cell r="AA43">
            <v>175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810</v>
          </cell>
          <cell r="D44">
            <v>1374</v>
          </cell>
          <cell r="E44">
            <v>633</v>
          </cell>
          <cell r="F44">
            <v>1049</v>
          </cell>
          <cell r="G44">
            <v>0</v>
          </cell>
          <cell r="H44">
            <v>180</v>
          </cell>
          <cell r="I44">
            <v>296</v>
          </cell>
          <cell r="J44">
            <v>337</v>
          </cell>
          <cell r="O44">
            <v>126.6</v>
          </cell>
          <cell r="P44">
            <v>480</v>
          </cell>
          <cell r="Q44">
            <v>12.07740916271722</v>
          </cell>
          <cell r="R44">
            <v>8.2859399684044241</v>
          </cell>
          <cell r="S44">
            <v>124</v>
          </cell>
          <cell r="T44">
            <v>124.8</v>
          </cell>
          <cell r="U44">
            <v>59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-1</v>
          </cell>
          <cell r="D45">
            <v>41</v>
          </cell>
          <cell r="E45">
            <v>7</v>
          </cell>
          <cell r="F45">
            <v>33</v>
          </cell>
          <cell r="G45" t="str">
            <v>вывод</v>
          </cell>
          <cell r="H45" t="e">
            <v>#N/A</v>
          </cell>
          <cell r="I45">
            <v>7</v>
          </cell>
          <cell r="J45">
            <v>0</v>
          </cell>
          <cell r="O45">
            <v>1.4</v>
          </cell>
          <cell r="Q45">
            <v>23.571428571428573</v>
          </cell>
          <cell r="R45">
            <v>23.571428571428573</v>
          </cell>
          <cell r="S45">
            <v>2</v>
          </cell>
          <cell r="T45">
            <v>0.2</v>
          </cell>
          <cell r="U45">
            <v>4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34</v>
          </cell>
          <cell r="D46">
            <v>74</v>
          </cell>
          <cell r="E46">
            <v>18</v>
          </cell>
          <cell r="F46">
            <v>56</v>
          </cell>
          <cell r="G46" t="e">
            <v>#N/A</v>
          </cell>
          <cell r="H46" t="e">
            <v>#N/A</v>
          </cell>
          <cell r="I46">
            <v>19</v>
          </cell>
          <cell r="J46">
            <v>-1</v>
          </cell>
          <cell r="O46">
            <v>3.6</v>
          </cell>
          <cell r="Q46">
            <v>15.555555555555555</v>
          </cell>
          <cell r="R46">
            <v>15.555555555555555</v>
          </cell>
          <cell r="S46">
            <v>6.2</v>
          </cell>
          <cell r="T46">
            <v>5.8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715</v>
          </cell>
          <cell r="D47">
            <v>1355</v>
          </cell>
          <cell r="E47">
            <v>590</v>
          </cell>
          <cell r="F47">
            <v>905</v>
          </cell>
          <cell r="G47" t="e">
            <v>#N/A</v>
          </cell>
          <cell r="H47" t="e">
            <v>#N/A</v>
          </cell>
          <cell r="I47">
            <v>595.00099999999998</v>
          </cell>
          <cell r="J47">
            <v>-5.0009999999999764</v>
          </cell>
          <cell r="O47">
            <v>118</v>
          </cell>
          <cell r="P47">
            <v>500</v>
          </cell>
          <cell r="Q47">
            <v>11.90677966101695</v>
          </cell>
          <cell r="R47">
            <v>7.6694915254237293</v>
          </cell>
          <cell r="S47">
            <v>115</v>
          </cell>
          <cell r="T47">
            <v>116</v>
          </cell>
          <cell r="U47">
            <v>170</v>
          </cell>
          <cell r="V47">
            <v>0</v>
          </cell>
          <cell r="Y47">
            <v>500</v>
          </cell>
          <cell r="Z47" t="e">
            <v>#N/A</v>
          </cell>
          <cell r="AA47">
            <v>100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756</v>
          </cell>
          <cell r="D48">
            <v>1980</v>
          </cell>
          <cell r="E48">
            <v>589</v>
          </cell>
          <cell r="F48">
            <v>1382</v>
          </cell>
          <cell r="G48" t="str">
            <v>зав</v>
          </cell>
          <cell r="H48">
            <v>120</v>
          </cell>
          <cell r="I48">
            <v>636</v>
          </cell>
          <cell r="J48">
            <v>-47</v>
          </cell>
          <cell r="O48">
            <v>117.8</v>
          </cell>
          <cell r="Q48">
            <v>11.731748726655349</v>
          </cell>
          <cell r="R48">
            <v>11.731748726655349</v>
          </cell>
          <cell r="S48">
            <v>152.4</v>
          </cell>
          <cell r="T48">
            <v>152</v>
          </cell>
          <cell r="U48">
            <v>104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1070</v>
          </cell>
          <cell r="D49">
            <v>5538</v>
          </cell>
          <cell r="E49">
            <v>960</v>
          </cell>
          <cell r="F49">
            <v>1434</v>
          </cell>
          <cell r="G49" t="str">
            <v>зав</v>
          </cell>
          <cell r="H49">
            <v>180</v>
          </cell>
          <cell r="I49">
            <v>984</v>
          </cell>
          <cell r="J49">
            <v>-24</v>
          </cell>
          <cell r="O49">
            <v>192</v>
          </cell>
          <cell r="P49">
            <v>880</v>
          </cell>
          <cell r="Q49">
            <v>12.052083333333334</v>
          </cell>
          <cell r="R49">
            <v>7.46875</v>
          </cell>
          <cell r="S49">
            <v>220.4</v>
          </cell>
          <cell r="T49">
            <v>197.4</v>
          </cell>
          <cell r="U49">
            <v>143</v>
          </cell>
          <cell r="V49">
            <v>0</v>
          </cell>
          <cell r="Y49">
            <v>880</v>
          </cell>
          <cell r="Z49" t="str">
            <v>яб</v>
          </cell>
          <cell r="AA49">
            <v>110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182.77</v>
          </cell>
          <cell r="D50">
            <v>323.23</v>
          </cell>
          <cell r="E50">
            <v>169</v>
          </cell>
          <cell r="F50">
            <v>157</v>
          </cell>
          <cell r="G50" t="e">
            <v>#N/A</v>
          </cell>
          <cell r="H50" t="e">
            <v>#N/A</v>
          </cell>
          <cell r="I50">
            <v>165.202</v>
          </cell>
          <cell r="J50">
            <v>3.7980000000000018</v>
          </cell>
          <cell r="O50">
            <v>33.799999999999997</v>
          </cell>
          <cell r="P50">
            <v>250</v>
          </cell>
          <cell r="Q50">
            <v>12.041420118343197</v>
          </cell>
          <cell r="R50">
            <v>4.6449704142011834</v>
          </cell>
          <cell r="S50">
            <v>42.745999999999995</v>
          </cell>
          <cell r="T50">
            <v>47.3</v>
          </cell>
          <cell r="U50">
            <v>43.5</v>
          </cell>
          <cell r="V50">
            <v>0</v>
          </cell>
          <cell r="Y50">
            <v>250</v>
          </cell>
          <cell r="Z50" t="e">
            <v>#N/A</v>
          </cell>
          <cell r="AA50">
            <v>45.454545454545453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67</v>
          </cell>
          <cell r="D51">
            <v>6</v>
          </cell>
          <cell r="E51">
            <v>25</v>
          </cell>
          <cell r="F51">
            <v>47</v>
          </cell>
          <cell r="G51" t="e">
            <v>#N/A</v>
          </cell>
          <cell r="H51" t="e">
            <v>#N/A</v>
          </cell>
          <cell r="I51">
            <v>26</v>
          </cell>
          <cell r="J51">
            <v>-1</v>
          </cell>
          <cell r="O51">
            <v>5</v>
          </cell>
          <cell r="Q51">
            <v>9.4</v>
          </cell>
          <cell r="R51">
            <v>9.4</v>
          </cell>
          <cell r="S51">
            <v>0.2</v>
          </cell>
          <cell r="T51">
            <v>2.4</v>
          </cell>
          <cell r="U51">
            <v>3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61</v>
          </cell>
          <cell r="D52">
            <v>3</v>
          </cell>
          <cell r="E52">
            <v>10</v>
          </cell>
          <cell r="F52">
            <v>48</v>
          </cell>
          <cell r="G52" t="e">
            <v>#N/A</v>
          </cell>
          <cell r="H52" t="e">
            <v>#N/A</v>
          </cell>
          <cell r="I52">
            <v>10</v>
          </cell>
          <cell r="J52">
            <v>0</v>
          </cell>
          <cell r="O52">
            <v>2</v>
          </cell>
          <cell r="Q52">
            <v>24</v>
          </cell>
          <cell r="R52">
            <v>24</v>
          </cell>
          <cell r="S52">
            <v>0.2</v>
          </cell>
          <cell r="T52">
            <v>0.6</v>
          </cell>
          <cell r="U52">
            <v>1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117</v>
          </cell>
          <cell r="D53">
            <v>60</v>
          </cell>
          <cell r="E53">
            <v>54</v>
          </cell>
          <cell r="F53">
            <v>69</v>
          </cell>
          <cell r="G53" t="e">
            <v>#N/A</v>
          </cell>
          <cell r="H53" t="e">
            <v>#N/A</v>
          </cell>
          <cell r="I53">
            <v>61.7</v>
          </cell>
          <cell r="J53">
            <v>-7.7000000000000028</v>
          </cell>
          <cell r="O53">
            <v>10.8</v>
          </cell>
          <cell r="P53">
            <v>120</v>
          </cell>
          <cell r="Q53">
            <v>17.5</v>
          </cell>
          <cell r="R53">
            <v>6.3888888888888884</v>
          </cell>
          <cell r="S53">
            <v>3.6</v>
          </cell>
          <cell r="T53">
            <v>18</v>
          </cell>
          <cell r="U53">
            <v>15</v>
          </cell>
          <cell r="V53">
            <v>0</v>
          </cell>
          <cell r="Y53">
            <v>120</v>
          </cell>
          <cell r="Z53" t="e">
            <v>#N/A</v>
          </cell>
          <cell r="AA53">
            <v>40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139.5</v>
          </cell>
          <cell r="D54">
            <v>135.5</v>
          </cell>
          <cell r="E54">
            <v>60</v>
          </cell>
          <cell r="F54">
            <v>125</v>
          </cell>
          <cell r="G54" t="e">
            <v>#N/A</v>
          </cell>
          <cell r="H54" t="e">
            <v>#N/A</v>
          </cell>
          <cell r="I54">
            <v>82</v>
          </cell>
          <cell r="J54">
            <v>-22</v>
          </cell>
          <cell r="O54">
            <v>12</v>
          </cell>
          <cell r="P54">
            <v>40</v>
          </cell>
          <cell r="Q54">
            <v>13.75</v>
          </cell>
          <cell r="R54">
            <v>10.416666666666666</v>
          </cell>
          <cell r="S54">
            <v>16</v>
          </cell>
          <cell r="T54">
            <v>14</v>
          </cell>
          <cell r="U54">
            <v>10</v>
          </cell>
          <cell r="V54">
            <v>0</v>
          </cell>
          <cell r="Y54">
            <v>40</v>
          </cell>
          <cell r="Z54" t="e">
            <v>#N/A</v>
          </cell>
          <cell r="AA54">
            <v>8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1114</v>
          </cell>
          <cell r="D55">
            <v>7870</v>
          </cell>
          <cell r="E55">
            <v>1545</v>
          </cell>
          <cell r="F55">
            <v>2434</v>
          </cell>
          <cell r="G55" t="str">
            <v>пуд,яб</v>
          </cell>
          <cell r="H55">
            <v>180</v>
          </cell>
          <cell r="I55">
            <v>1579</v>
          </cell>
          <cell r="J55">
            <v>-34</v>
          </cell>
          <cell r="N55">
            <v>276</v>
          </cell>
          <cell r="O55">
            <v>263.39999999999998</v>
          </cell>
          <cell r="P55">
            <v>720</v>
          </cell>
          <cell r="Q55">
            <v>11.974183750949129</v>
          </cell>
          <cell r="R55">
            <v>9.24069855732726</v>
          </cell>
          <cell r="S55">
            <v>282</v>
          </cell>
          <cell r="T55">
            <v>304.60000000000002</v>
          </cell>
          <cell r="U55">
            <v>222</v>
          </cell>
          <cell r="V55">
            <v>228</v>
          </cell>
          <cell r="Y55">
            <v>996</v>
          </cell>
          <cell r="Z55" t="str">
            <v>яб</v>
          </cell>
          <cell r="AA55">
            <v>83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18</v>
          </cell>
          <cell r="D56">
            <v>218</v>
          </cell>
          <cell r="E56">
            <v>42</v>
          </cell>
          <cell r="F56">
            <v>152</v>
          </cell>
          <cell r="G56">
            <v>0</v>
          </cell>
          <cell r="H56">
            <v>180</v>
          </cell>
          <cell r="I56">
            <v>85</v>
          </cell>
          <cell r="J56">
            <v>-43</v>
          </cell>
          <cell r="O56">
            <v>8.4</v>
          </cell>
          <cell r="Q56">
            <v>18.095238095238095</v>
          </cell>
          <cell r="R56">
            <v>18.095238095238095</v>
          </cell>
          <cell r="S56">
            <v>1</v>
          </cell>
          <cell r="T56">
            <v>12.2</v>
          </cell>
          <cell r="U56">
            <v>16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108</v>
          </cell>
          <cell r="D57">
            <v>404</v>
          </cell>
          <cell r="E57">
            <v>137</v>
          </cell>
          <cell r="F57">
            <v>265</v>
          </cell>
          <cell r="G57">
            <v>0</v>
          </cell>
          <cell r="H57">
            <v>180</v>
          </cell>
          <cell r="I57">
            <v>147</v>
          </cell>
          <cell r="J57">
            <v>-10</v>
          </cell>
          <cell r="O57">
            <v>27.4</v>
          </cell>
          <cell r="P57">
            <v>60</v>
          </cell>
          <cell r="Q57">
            <v>11.86131386861314</v>
          </cell>
          <cell r="R57">
            <v>9.6715328467153281</v>
          </cell>
          <cell r="S57">
            <v>19.600000000000001</v>
          </cell>
          <cell r="T57">
            <v>30</v>
          </cell>
          <cell r="U57">
            <v>27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7.2</v>
          </cell>
          <cell r="D58">
            <v>167.4</v>
          </cell>
          <cell r="E58">
            <v>18</v>
          </cell>
          <cell r="F58">
            <v>144</v>
          </cell>
          <cell r="G58" t="e">
            <v>#N/A</v>
          </cell>
          <cell r="H58" t="e">
            <v>#N/A</v>
          </cell>
          <cell r="I58">
            <v>21.6</v>
          </cell>
          <cell r="J58">
            <v>-3.6000000000000014</v>
          </cell>
          <cell r="O58">
            <v>3.6</v>
          </cell>
          <cell r="Q58">
            <v>40</v>
          </cell>
          <cell r="R58">
            <v>40</v>
          </cell>
          <cell r="S58">
            <v>7.2</v>
          </cell>
          <cell r="T58">
            <v>10.08</v>
          </cell>
          <cell r="U58">
            <v>1.8</v>
          </cell>
          <cell r="V58">
            <v>0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221</v>
          </cell>
          <cell r="D59">
            <v>421</v>
          </cell>
          <cell r="E59">
            <v>162</v>
          </cell>
          <cell r="F59">
            <v>86</v>
          </cell>
          <cell r="G59" t="e">
            <v>#N/A</v>
          </cell>
          <cell r="H59">
            <v>365</v>
          </cell>
          <cell r="I59">
            <v>166</v>
          </cell>
          <cell r="J59">
            <v>-4</v>
          </cell>
          <cell r="O59">
            <v>32.4</v>
          </cell>
          <cell r="P59">
            <v>240</v>
          </cell>
          <cell r="Q59">
            <v>10.06172839506173</v>
          </cell>
          <cell r="R59">
            <v>2.6543209876543212</v>
          </cell>
          <cell r="S59">
            <v>27</v>
          </cell>
          <cell r="T59">
            <v>20.8</v>
          </cell>
          <cell r="U59">
            <v>12</v>
          </cell>
          <cell r="V59">
            <v>0</v>
          </cell>
          <cell r="Y59">
            <v>240</v>
          </cell>
          <cell r="Z59">
            <v>0</v>
          </cell>
          <cell r="AA59">
            <v>40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213</v>
          </cell>
          <cell r="D60">
            <v>997</v>
          </cell>
          <cell r="E60">
            <v>208</v>
          </cell>
          <cell r="F60">
            <v>377</v>
          </cell>
          <cell r="G60" t="e">
            <v>#N/A</v>
          </cell>
          <cell r="H60">
            <v>365</v>
          </cell>
          <cell r="I60">
            <v>214</v>
          </cell>
          <cell r="J60">
            <v>-6</v>
          </cell>
          <cell r="O60">
            <v>41.6</v>
          </cell>
          <cell r="P60">
            <v>120</v>
          </cell>
          <cell r="Q60">
            <v>11.947115384615385</v>
          </cell>
          <cell r="R60">
            <v>9.0625</v>
          </cell>
          <cell r="S60">
            <v>49</v>
          </cell>
          <cell r="T60">
            <v>50.6</v>
          </cell>
          <cell r="U60">
            <v>34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505</v>
          </cell>
          <cell r="D61">
            <v>1111</v>
          </cell>
          <cell r="E61">
            <v>319</v>
          </cell>
          <cell r="F61">
            <v>856</v>
          </cell>
          <cell r="G61" t="e">
            <v>#N/A</v>
          </cell>
          <cell r="H61">
            <v>180</v>
          </cell>
          <cell r="I61">
            <v>315</v>
          </cell>
          <cell r="J61">
            <v>4</v>
          </cell>
          <cell r="O61">
            <v>63.8</v>
          </cell>
          <cell r="Q61">
            <v>13.41692789968652</v>
          </cell>
          <cell r="R61">
            <v>13.41692789968652</v>
          </cell>
          <cell r="S61">
            <v>119.2</v>
          </cell>
          <cell r="T61">
            <v>97.4</v>
          </cell>
          <cell r="U61">
            <v>57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1485</v>
          </cell>
          <cell r="D62">
            <v>11062</v>
          </cell>
          <cell r="E62">
            <v>2475</v>
          </cell>
          <cell r="F62">
            <v>2490</v>
          </cell>
          <cell r="G62" t="str">
            <v>пуд</v>
          </cell>
          <cell r="H62">
            <v>180</v>
          </cell>
          <cell r="I62">
            <v>2532</v>
          </cell>
          <cell r="J62">
            <v>-57</v>
          </cell>
          <cell r="N62">
            <v>468</v>
          </cell>
          <cell r="O62">
            <v>339</v>
          </cell>
          <cell r="P62">
            <v>1440</v>
          </cell>
          <cell r="Q62">
            <v>11.592920353982301</v>
          </cell>
          <cell r="R62">
            <v>7.3451327433628322</v>
          </cell>
          <cell r="S62">
            <v>332.4</v>
          </cell>
          <cell r="T62">
            <v>351.4</v>
          </cell>
          <cell r="U62">
            <v>325</v>
          </cell>
          <cell r="V62">
            <v>780</v>
          </cell>
          <cell r="Y62">
            <v>1908</v>
          </cell>
          <cell r="Z62" t="str">
            <v>ларин</v>
          </cell>
          <cell r="AA62">
            <v>159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1880</v>
          </cell>
          <cell r="D63">
            <v>11557</v>
          </cell>
          <cell r="E63">
            <v>3331</v>
          </cell>
          <cell r="F63">
            <v>2992</v>
          </cell>
          <cell r="G63" t="str">
            <v>пуд</v>
          </cell>
          <cell r="H63">
            <v>180</v>
          </cell>
          <cell r="I63">
            <v>3377</v>
          </cell>
          <cell r="J63">
            <v>-46</v>
          </cell>
          <cell r="N63">
            <v>180</v>
          </cell>
          <cell r="O63">
            <v>371</v>
          </cell>
          <cell r="P63">
            <v>1440</v>
          </cell>
          <cell r="Q63">
            <v>11.946091644204852</v>
          </cell>
          <cell r="R63">
            <v>8.0646900269541781</v>
          </cell>
          <cell r="S63">
            <v>379.8</v>
          </cell>
          <cell r="T63">
            <v>357</v>
          </cell>
          <cell r="U63">
            <v>344</v>
          </cell>
          <cell r="V63">
            <v>1476</v>
          </cell>
          <cell r="Y63">
            <v>1620</v>
          </cell>
          <cell r="Z63" t="str">
            <v>ларин</v>
          </cell>
          <cell r="AA63">
            <v>135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21.6</v>
          </cell>
          <cell r="D64">
            <v>48.6</v>
          </cell>
          <cell r="E64">
            <v>16.2</v>
          </cell>
          <cell r="F64">
            <v>5.4</v>
          </cell>
          <cell r="G64" t="e">
            <v>#N/A</v>
          </cell>
          <cell r="H64" t="e">
            <v>#N/A</v>
          </cell>
          <cell r="I64">
            <v>104.8</v>
          </cell>
          <cell r="J64">
            <v>-88.6</v>
          </cell>
          <cell r="O64">
            <v>3.2399999999999998</v>
          </cell>
          <cell r="P64">
            <v>100</v>
          </cell>
          <cell r="Q64">
            <v>32.530864197530867</v>
          </cell>
          <cell r="R64">
            <v>1.666666666666667</v>
          </cell>
          <cell r="S64">
            <v>27</v>
          </cell>
          <cell r="T64">
            <v>22.14</v>
          </cell>
          <cell r="U64">
            <v>0</v>
          </cell>
          <cell r="V64">
            <v>0</v>
          </cell>
          <cell r="Y64">
            <v>100</v>
          </cell>
          <cell r="Z64">
            <v>0</v>
          </cell>
          <cell r="AA64">
            <v>37.037037037037038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88.5</v>
          </cell>
          <cell r="D65">
            <v>3.7</v>
          </cell>
          <cell r="E65">
            <v>18.899999999999999</v>
          </cell>
          <cell r="F65">
            <v>64.8</v>
          </cell>
          <cell r="G65" t="e">
            <v>#N/A</v>
          </cell>
          <cell r="H65" t="e">
            <v>#N/A</v>
          </cell>
          <cell r="I65">
            <v>17.7</v>
          </cell>
          <cell r="J65">
            <v>1.1999999999999993</v>
          </cell>
          <cell r="O65">
            <v>3.78</v>
          </cell>
          <cell r="Q65">
            <v>17.142857142857142</v>
          </cell>
          <cell r="R65">
            <v>17.142857142857142</v>
          </cell>
          <cell r="S65">
            <v>1.8199999999999998</v>
          </cell>
          <cell r="T65">
            <v>1.08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100</v>
          </cell>
          <cell r="D66">
            <v>1260</v>
          </cell>
          <cell r="E66">
            <v>270</v>
          </cell>
          <cell r="F66">
            <v>600</v>
          </cell>
          <cell r="G66">
            <v>0</v>
          </cell>
          <cell r="H66">
            <v>0</v>
          </cell>
          <cell r="I66">
            <v>474.6</v>
          </cell>
          <cell r="J66">
            <v>-204.60000000000002</v>
          </cell>
          <cell r="O66">
            <v>54</v>
          </cell>
          <cell r="P66">
            <v>200</v>
          </cell>
          <cell r="Q66">
            <v>14.814814814814815</v>
          </cell>
          <cell r="R66">
            <v>11.111111111111111</v>
          </cell>
          <cell r="S66">
            <v>106</v>
          </cell>
          <cell r="T66">
            <v>91</v>
          </cell>
          <cell r="U66">
            <v>130</v>
          </cell>
          <cell r="V66">
            <v>0</v>
          </cell>
          <cell r="Y66">
            <v>200</v>
          </cell>
          <cell r="Z66" t="str">
            <v>ларин</v>
          </cell>
          <cell r="AA66">
            <v>40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81.406999999999996</v>
          </cell>
        </row>
        <row r="8">
          <cell r="A8" t="str">
            <v xml:space="preserve"> 004   Колбаса Вязанка со шпиком, вектор ВЕС, ПОКОМ</v>
          </cell>
          <cell r="D8">
            <v>27.9</v>
          </cell>
          <cell r="F8">
            <v>144.13800000000001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34.200000000000003</v>
          </cell>
          <cell r="F9">
            <v>896.78899999999999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10.603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145.80199999999999</v>
          </cell>
          <cell r="F12">
            <v>822.20500000000004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157.35</v>
          </cell>
          <cell r="F13">
            <v>2239.1880000000001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50.6</v>
          </cell>
          <cell r="F14">
            <v>311.55500000000001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77</v>
          </cell>
          <cell r="F15">
            <v>744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264</v>
          </cell>
          <cell r="F17">
            <v>1576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850</v>
          </cell>
          <cell r="F18">
            <v>3176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1070</v>
          </cell>
          <cell r="F19">
            <v>6105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49</v>
          </cell>
          <cell r="F20">
            <v>312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12</v>
          </cell>
          <cell r="F21">
            <v>148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148</v>
          </cell>
        </row>
        <row r="23">
          <cell r="A23" t="str">
            <v xml:space="preserve"> 049  Колбаса Баварушка с грудинкой , фиброуз в/у 0.35 кг, ТМ Стародворье    ПОКОМ</v>
          </cell>
          <cell r="D23">
            <v>2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342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40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55</v>
          </cell>
          <cell r="F26">
            <v>368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36</v>
          </cell>
          <cell r="F27">
            <v>425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52</v>
          </cell>
          <cell r="F28">
            <v>118</v>
          </cell>
        </row>
        <row r="29">
          <cell r="A29" t="str">
            <v xml:space="preserve"> 068  Колбаса Особая ТМ Особый рецепт, 0,5 кг, ПОКОМ</v>
          </cell>
          <cell r="D29">
            <v>13</v>
          </cell>
          <cell r="F29">
            <v>130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20</v>
          </cell>
          <cell r="F31">
            <v>21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117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238</v>
          </cell>
          <cell r="F34">
            <v>1399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22</v>
          </cell>
          <cell r="F35">
            <v>313</v>
          </cell>
        </row>
        <row r="36">
          <cell r="A36" t="str">
            <v xml:space="preserve"> 092  Сосиски Баварские с сыром,  0.42кг,ПОКОМ</v>
          </cell>
          <cell r="D36">
            <v>1571</v>
          </cell>
          <cell r="F36">
            <v>5218</v>
          </cell>
        </row>
        <row r="37">
          <cell r="A37" t="str">
            <v xml:space="preserve"> 094  Сосиски Баварские,  0.35кг, ТМ Колбасный стандарт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4438</v>
          </cell>
          <cell r="F38">
            <v>13042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90</v>
          </cell>
          <cell r="F39">
            <v>1872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652</v>
          </cell>
          <cell r="F40">
            <v>962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1055</v>
          </cell>
          <cell r="F41">
            <v>1494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96</v>
          </cell>
          <cell r="F42">
            <v>1342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72.8</v>
          </cell>
          <cell r="F43">
            <v>645.16600000000005</v>
          </cell>
        </row>
        <row r="44">
          <cell r="A44" t="str">
            <v xml:space="preserve"> 201  Ветчина Нежная ТМ Особый рецепт, (2,5кг), ПОКОМ</v>
          </cell>
          <cell r="D44">
            <v>1136.203</v>
          </cell>
          <cell r="F44">
            <v>5959.7139999999999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18.8</v>
          </cell>
          <cell r="F45">
            <v>314.05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91.15</v>
          </cell>
          <cell r="F46">
            <v>726.04300000000001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23.303999999999998</v>
          </cell>
          <cell r="F47">
            <v>273.44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1790.508</v>
          </cell>
          <cell r="F48">
            <v>11355.859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34</v>
          </cell>
          <cell r="F49">
            <v>313.03500000000003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13.5</v>
          </cell>
          <cell r="F50">
            <v>99.759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58.45</v>
          </cell>
          <cell r="F51">
            <v>598.274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1107.7</v>
          </cell>
          <cell r="F52">
            <v>8475.1650000000009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1152.9010000000001</v>
          </cell>
          <cell r="F53">
            <v>6883.549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48.4</v>
          </cell>
          <cell r="F54">
            <v>360.89499999999998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35.4</v>
          </cell>
          <cell r="F55">
            <v>376.24700000000001</v>
          </cell>
        </row>
        <row r="56">
          <cell r="A56" t="str">
            <v xml:space="preserve"> 240  Колбаса Салями охотничья, ВЕС. ПОКОМ</v>
          </cell>
          <cell r="D56">
            <v>4</v>
          </cell>
          <cell r="F56">
            <v>23.736999999999998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D57">
            <v>1.6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59.25</v>
          </cell>
          <cell r="F58">
            <v>749.13</v>
          </cell>
        </row>
        <row r="59">
          <cell r="A59" t="str">
            <v xml:space="preserve"> 243  Колбаса Сервелат Зернистый, ВЕС.  ПОКОМ</v>
          </cell>
          <cell r="D59">
            <v>56</v>
          </cell>
          <cell r="F59">
            <v>149.90600000000001</v>
          </cell>
        </row>
        <row r="60">
          <cell r="A60" t="str">
            <v xml:space="preserve"> 244  Колбаса Сервелат Кремлевский, ВЕС. ПОКОМ</v>
          </cell>
          <cell r="F60">
            <v>1.5</v>
          </cell>
        </row>
        <row r="61">
          <cell r="A61" t="str">
            <v xml:space="preserve"> 247  Сардельки Нежные, ВЕС.  ПОКОМ</v>
          </cell>
          <cell r="D61">
            <v>55.2</v>
          </cell>
          <cell r="F61">
            <v>293.863</v>
          </cell>
        </row>
        <row r="62">
          <cell r="A62" t="str">
            <v xml:space="preserve"> 248  Сардельки Сочные ТМ Особый рецепт,   ПОКОМ</v>
          </cell>
          <cell r="D62">
            <v>36.5</v>
          </cell>
          <cell r="F62">
            <v>337.113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D63">
            <v>141.202</v>
          </cell>
          <cell r="F63">
            <v>1783.819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D64">
            <v>8</v>
          </cell>
          <cell r="F64">
            <v>85.748999999999995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34.65</v>
          </cell>
          <cell r="F65">
            <v>278.036</v>
          </cell>
        </row>
        <row r="66">
          <cell r="A66" t="str">
            <v xml:space="preserve"> 263  Шпикачки Стародворские, ВЕС.  ПОКОМ</v>
          </cell>
          <cell r="D66">
            <v>30.7</v>
          </cell>
          <cell r="F66">
            <v>217.86199999999999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44.5</v>
          </cell>
          <cell r="F67">
            <v>540.42100000000005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78.902000000000001</v>
          </cell>
          <cell r="F68">
            <v>471.98899999999998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80.302000000000007</v>
          </cell>
          <cell r="F69">
            <v>493.83699999999999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167</v>
          </cell>
          <cell r="F70">
            <v>2081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332</v>
          </cell>
          <cell r="F71">
            <v>5306</v>
          </cell>
        </row>
        <row r="72">
          <cell r="A72" t="str">
            <v xml:space="preserve"> 275  Колбаса полусухая Царедворская 0,15 кг., ШТ.,   ПОКОМ</v>
          </cell>
          <cell r="D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111</v>
          </cell>
          <cell r="F73">
            <v>2586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42.601999999999997</v>
          </cell>
          <cell r="F75">
            <v>566.93600000000004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5</v>
          </cell>
          <cell r="F76">
            <v>340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150</v>
          </cell>
          <cell r="F77">
            <v>1422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23.202000000000002</v>
          </cell>
          <cell r="F78">
            <v>228.577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341</v>
          </cell>
          <cell r="F79">
            <v>4979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561</v>
          </cell>
          <cell r="F80">
            <v>5850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4.8</v>
          </cell>
          <cell r="F81">
            <v>68.358999999999995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11.9</v>
          </cell>
          <cell r="F82">
            <v>111.536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119</v>
          </cell>
          <cell r="F83">
            <v>1231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156</v>
          </cell>
          <cell r="F84">
            <v>1735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148</v>
          </cell>
          <cell r="F85">
            <v>1124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59.201999999999998</v>
          </cell>
          <cell r="F86">
            <v>369.58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4</v>
          </cell>
          <cell r="F87">
            <v>88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86.206999999999994</v>
          </cell>
          <cell r="F88">
            <v>768.53599999999994</v>
          </cell>
        </row>
        <row r="89">
          <cell r="A89" t="str">
            <v xml:space="preserve"> 316  Колбаса Нежная ТМ Зареченские ВЕС  ПОКОМ</v>
          </cell>
          <cell r="D89">
            <v>12</v>
          </cell>
          <cell r="F89">
            <v>135.11699999999999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38.762</v>
          </cell>
        </row>
        <row r="91">
          <cell r="A91" t="str">
            <v xml:space="preserve"> 318  Сосиски Датские ТМ Зареченские, ВЕС  ПОКОМ</v>
          </cell>
          <cell r="D91">
            <v>626.5</v>
          </cell>
          <cell r="F91">
            <v>2518.373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3047</v>
          </cell>
          <cell r="F92">
            <v>5990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1867</v>
          </cell>
          <cell r="F93">
            <v>6121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79</v>
          </cell>
          <cell r="F94">
            <v>1304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D95">
            <v>1.0209999999999999</v>
          </cell>
          <cell r="F95">
            <v>24.922000000000001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14.802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2</v>
          </cell>
          <cell r="F97">
            <v>272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38</v>
          </cell>
          <cell r="F98">
            <v>396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216.80699999999999</v>
          </cell>
          <cell r="F99">
            <v>1780.9269999999999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12</v>
          </cell>
          <cell r="F100">
            <v>41.807000000000002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5</v>
          </cell>
          <cell r="F101">
            <v>305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44.253999999999998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230</v>
          </cell>
          <cell r="F103">
            <v>1567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225</v>
          </cell>
          <cell r="F104">
            <v>1433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54.802</v>
          </cell>
          <cell r="F105">
            <v>481.33100000000002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55.601999999999997</v>
          </cell>
          <cell r="F106">
            <v>445.161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58.802</v>
          </cell>
          <cell r="F107">
            <v>755.42100000000005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58</v>
          </cell>
          <cell r="F108">
            <v>584.35900000000004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4</v>
          </cell>
          <cell r="F109">
            <v>61.203000000000003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24</v>
          </cell>
          <cell r="F110">
            <v>132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4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49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7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64</v>
          </cell>
        </row>
        <row r="115">
          <cell r="A115" t="str">
            <v xml:space="preserve"> 364  Сардельки Филейские Вязанка ВЕС NDX ТМ Вязанка  ПОКОМ</v>
          </cell>
          <cell r="D115">
            <v>43.95</v>
          </cell>
          <cell r="F115">
            <v>419.81900000000002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43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F118">
            <v>91</v>
          </cell>
        </row>
        <row r="119">
          <cell r="A119" t="str">
            <v xml:space="preserve"> 372  Ветчина Сочинка ТМ Стародворье. ВЕС ПОКОМ</v>
          </cell>
          <cell r="F119">
            <v>22.951000000000001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59.651000000000003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65.301000000000002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205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206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7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D125">
            <v>3</v>
          </cell>
          <cell r="F125">
            <v>506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89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529</v>
          </cell>
          <cell r="F127">
            <v>3158</v>
          </cell>
        </row>
        <row r="128">
          <cell r="A128" t="str">
            <v>1002 Ветчина По Швейцарскому рецепту 0,3 (Знаменский СГЦ)  МК</v>
          </cell>
          <cell r="D128">
            <v>117</v>
          </cell>
          <cell r="F128">
            <v>117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10</v>
          </cell>
          <cell r="F129">
            <v>10</v>
          </cell>
        </row>
        <row r="130">
          <cell r="A130" t="str">
            <v>1004 Рулька свиная бескостная в/к в/у (Знаменский СГЦ) МК</v>
          </cell>
          <cell r="D130">
            <v>28.113</v>
          </cell>
          <cell r="F130">
            <v>30.74</v>
          </cell>
        </row>
        <row r="131">
          <cell r="A131" t="str">
            <v>1008 Хлеб печеночный 0,3кг в/у ШТ (Знаменский СГЦ)  МК</v>
          </cell>
          <cell r="D131">
            <v>79</v>
          </cell>
          <cell r="F131">
            <v>79</v>
          </cell>
        </row>
        <row r="132">
          <cell r="A132" t="str">
            <v>1009 Мясо по домашнему в/у 0,35шт (Знаменский СГЦ)  МК</v>
          </cell>
          <cell r="D132">
            <v>64</v>
          </cell>
          <cell r="F132">
            <v>64</v>
          </cell>
        </row>
        <row r="133">
          <cell r="A133" t="str">
            <v>3215 ВЕТЧ.МЯСНАЯ Папа может п/о 0.4кг 8шт.    ОСТАНКИНО</v>
          </cell>
          <cell r="D133">
            <v>298</v>
          </cell>
          <cell r="F133">
            <v>298</v>
          </cell>
        </row>
        <row r="134">
          <cell r="A134" t="str">
            <v>3582 Ароматная с/к в/у_Ашан  ОСТАНКИНО</v>
          </cell>
          <cell r="D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D135">
            <v>2104.4</v>
          </cell>
          <cell r="F135">
            <v>2104.4</v>
          </cell>
        </row>
        <row r="136">
          <cell r="A136" t="str">
            <v>3691 ПРЕСИЖН с/к дек.спец.мгс_А-Т  ОСТАНКИНО</v>
          </cell>
          <cell r="D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D137">
            <v>1856.7</v>
          </cell>
          <cell r="F137">
            <v>1856.7</v>
          </cell>
        </row>
        <row r="138">
          <cell r="A138" t="str">
            <v>3822 СЕРВЕЛАТ КОНЬЯЧНЫЙ в/к в/у_Ашан  ОСТАНКИНО</v>
          </cell>
          <cell r="D138">
            <v>3.4</v>
          </cell>
          <cell r="F138">
            <v>3.4</v>
          </cell>
        </row>
        <row r="139">
          <cell r="A139" t="str">
            <v>3825 ВЕНСКАЯ САЛЯМИ п/к в/у_Ашан  ОСТАНКИНО</v>
          </cell>
          <cell r="D139">
            <v>2.7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D140">
            <v>18.2</v>
          </cell>
          <cell r="F140">
            <v>18.2</v>
          </cell>
        </row>
        <row r="141">
          <cell r="A141" t="str">
            <v>4063 МЯСНАЯ Папа может вар п/о_Л   ОСТАНКИНО</v>
          </cell>
          <cell r="D141">
            <v>1714.55</v>
          </cell>
          <cell r="F141">
            <v>1714.55</v>
          </cell>
        </row>
        <row r="142">
          <cell r="A142" t="str">
            <v>4117 ЭКСТРА Папа может с/к в/у_Л   ОСТАНКИНО</v>
          </cell>
          <cell r="D142">
            <v>56.6</v>
          </cell>
          <cell r="F142">
            <v>56.6</v>
          </cell>
        </row>
        <row r="143">
          <cell r="A143" t="str">
            <v>4240 СЛИВОЧНЫЕ сос ц/о в/у 1/350 8шт_30с  ОСТАНКИНО</v>
          </cell>
          <cell r="D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D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D145">
            <v>153.19999999999999</v>
          </cell>
          <cell r="F145">
            <v>153.19999999999999</v>
          </cell>
        </row>
        <row r="146">
          <cell r="A146" t="str">
            <v>4611 ВЕТЧ.ЛЮБИТЕЛЬСКАЯ п/о 0.4кг ОСТАНКИНО</v>
          </cell>
          <cell r="D146">
            <v>63</v>
          </cell>
          <cell r="F146">
            <v>63</v>
          </cell>
        </row>
        <row r="147">
          <cell r="A147" t="str">
            <v>4614 ВЕТЧ.ЛЮБИТЕЛЬСКАЯ п/о _ ОСТАНКИНО</v>
          </cell>
          <cell r="D147">
            <v>266.5</v>
          </cell>
          <cell r="F147">
            <v>266.5</v>
          </cell>
        </row>
        <row r="148">
          <cell r="A148" t="str">
            <v>4813 ФИЛЕЙНАЯ Папа может вар п/о_Л   ОСТАНКИНО</v>
          </cell>
          <cell r="D148">
            <v>394.8</v>
          </cell>
          <cell r="F148">
            <v>394.8</v>
          </cell>
        </row>
        <row r="149">
          <cell r="A149" t="str">
            <v>4993 САЛЯМИ ИТАЛЬЯНСКАЯ с/к в/у 1/250*8_120c ОСТАНКИНО</v>
          </cell>
          <cell r="D149">
            <v>537</v>
          </cell>
          <cell r="F149">
            <v>537</v>
          </cell>
        </row>
        <row r="150">
          <cell r="A150" t="str">
            <v>5161 Печеночный пашт 0,150 ОСТАНКИНО</v>
          </cell>
          <cell r="D150">
            <v>27</v>
          </cell>
          <cell r="F150">
            <v>27</v>
          </cell>
        </row>
        <row r="151">
          <cell r="A151" t="str">
            <v>5246 ДОКТОРСКАЯ ПРЕМИУМ вар б/о мгс_30с ОСТАНКИНО</v>
          </cell>
          <cell r="D151">
            <v>34</v>
          </cell>
          <cell r="F151">
            <v>34</v>
          </cell>
        </row>
        <row r="152">
          <cell r="A152" t="str">
            <v>5247 РУССКАЯ ПРЕМИУМ вар б/о мгс_30с ОСТАНКИНО</v>
          </cell>
          <cell r="D152">
            <v>58.5</v>
          </cell>
          <cell r="F152">
            <v>58.5</v>
          </cell>
        </row>
        <row r="153">
          <cell r="A153" t="str">
            <v>5336 ОСОБАЯ вар п/о  ОСТАНКИНО</v>
          </cell>
          <cell r="D153">
            <v>68</v>
          </cell>
          <cell r="F153">
            <v>68</v>
          </cell>
        </row>
        <row r="154">
          <cell r="A154" t="str">
            <v>5337 ОСОБАЯ СО ШПИКОМ вар п/о  ОСТАНКИНО</v>
          </cell>
          <cell r="D154">
            <v>67.8</v>
          </cell>
          <cell r="F154">
            <v>67.8</v>
          </cell>
        </row>
        <row r="155">
          <cell r="A155" t="str">
            <v>5341 СЕРВЕЛАТ ОХОТНИЧИЙ в/к в/у  ОСТАНКИНО</v>
          </cell>
          <cell r="D155">
            <v>339.8</v>
          </cell>
          <cell r="F155">
            <v>339.8</v>
          </cell>
        </row>
        <row r="156">
          <cell r="A156" t="str">
            <v>5483 ЭКСТРА Папа может с/к в/у 1/250 8шт.   ОСТАНКИНО</v>
          </cell>
          <cell r="D156">
            <v>852</v>
          </cell>
          <cell r="F156">
            <v>852</v>
          </cell>
        </row>
        <row r="157">
          <cell r="A157" t="str">
            <v>5487 ДОКТОРСКАЯ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5488 РУССКАЯ ГОСТ вар в/у 0.35кг 6шт.  ОСТАНКИНО</v>
          </cell>
          <cell r="D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D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D160">
            <v>895.1</v>
          </cell>
          <cell r="F160">
            <v>895.1</v>
          </cell>
        </row>
        <row r="161">
          <cell r="A161" t="str">
            <v>5679 САЛЯМИ ИТАЛЬЯНСКАЯ с/к в/у 1/150_60с ОСТАНКИНО</v>
          </cell>
          <cell r="D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D162">
            <v>1753</v>
          </cell>
          <cell r="F162">
            <v>1753</v>
          </cell>
        </row>
        <row r="163">
          <cell r="A163" t="str">
            <v>5706 АРОМАТНАЯ Папа может с/к в/у 1/250 8шт.  ОСТАНКИНО</v>
          </cell>
          <cell r="D163">
            <v>820</v>
          </cell>
          <cell r="F163">
            <v>820</v>
          </cell>
        </row>
        <row r="164">
          <cell r="A164" t="str">
            <v>5708 ПОСОЛЬСКАЯ Папа может с/к в/у ОСТАНКИНО</v>
          </cell>
          <cell r="D164">
            <v>150.4</v>
          </cell>
          <cell r="F164">
            <v>150.4</v>
          </cell>
        </row>
        <row r="165">
          <cell r="A165" t="str">
            <v>5818 МЯСНЫЕ Папа может сос п/о мгс 1*3_45с   ОСТАНКИНО</v>
          </cell>
          <cell r="D165">
            <v>321.60000000000002</v>
          </cell>
          <cell r="F165">
            <v>321.60000000000002</v>
          </cell>
        </row>
        <row r="166">
          <cell r="A166" t="str">
            <v>5819 МЯСНЫЕ Папа может сос п/о в/у 0,4кг_45с  ОСТАНКИНО</v>
          </cell>
          <cell r="D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D167">
            <v>63</v>
          </cell>
          <cell r="F167">
            <v>63</v>
          </cell>
        </row>
        <row r="168">
          <cell r="A168" t="str">
            <v>5851 ЭКСТРА Папа может вар п/о   ОСТАНКИНО</v>
          </cell>
          <cell r="D168">
            <v>480.9</v>
          </cell>
          <cell r="F168">
            <v>480.9</v>
          </cell>
        </row>
        <row r="169">
          <cell r="A169" t="str">
            <v>5931 ОХОТНИЧЬЯ Папа может с/к в/у 1/220 8шт.   ОСТАНКИНО</v>
          </cell>
          <cell r="D169">
            <v>675</v>
          </cell>
          <cell r="F169">
            <v>675</v>
          </cell>
        </row>
        <row r="170">
          <cell r="A170" t="str">
            <v>5981 МОЛОЧНЫЕ ТРАДИЦ. сос п/о мгс 1*6_45с   ОСТАНКИНО</v>
          </cell>
          <cell r="D170">
            <v>11</v>
          </cell>
          <cell r="F170">
            <v>11</v>
          </cell>
        </row>
        <row r="171">
          <cell r="A171" t="str">
            <v>5988 МОЛОЧНЫЕ ТРАДИЦ. сос п/о мгс 0,4кг 45с  ОСТАНКИНО</v>
          </cell>
          <cell r="D171">
            <v>198</v>
          </cell>
          <cell r="F171">
            <v>198</v>
          </cell>
        </row>
        <row r="172">
          <cell r="A172" t="str">
            <v>5992 ВРЕМЯ ОКРОШКИ Папа может вар п/о 0.4кг   ОСТАНКИНО</v>
          </cell>
          <cell r="D172">
            <v>43</v>
          </cell>
          <cell r="F172">
            <v>43</v>
          </cell>
        </row>
        <row r="173">
          <cell r="A173" t="str">
            <v>5997 ОСОБАЯ Коровино вар п/о  ОСТАНКИНО</v>
          </cell>
          <cell r="D173">
            <v>87</v>
          </cell>
          <cell r="F173">
            <v>87</v>
          </cell>
        </row>
        <row r="174">
          <cell r="A174" t="str">
            <v>6041 МОЛОЧНЫЕ К ЗАВТРАКУ сос п/о мгс 1*3  ОСТАНКИНО</v>
          </cell>
          <cell r="D174">
            <v>128.9</v>
          </cell>
          <cell r="F174">
            <v>128.9</v>
          </cell>
        </row>
        <row r="175">
          <cell r="A175" t="str">
            <v>6042 МОЛОЧНЫЕ К ЗАВТРАКУ сос п/о в/у 0.4кг   ОСТАНКИНО</v>
          </cell>
          <cell r="D175">
            <v>2033</v>
          </cell>
          <cell r="F175">
            <v>2033</v>
          </cell>
        </row>
        <row r="176">
          <cell r="A176" t="str">
            <v>6062 МОЛОЧНЫЕ К ЗАВТРАКУ сос п/о мгс 2*2   ОСТАНКИНО</v>
          </cell>
          <cell r="D176">
            <v>481</v>
          </cell>
          <cell r="F176">
            <v>481</v>
          </cell>
        </row>
        <row r="177">
          <cell r="A177" t="str">
            <v>6123 МОЛОЧНЫЕ КЛАССИЧЕСКИЕ ПМ сос п/о мгс 2*4   ОСТАНКИНО</v>
          </cell>
          <cell r="D177">
            <v>747.5</v>
          </cell>
          <cell r="F177">
            <v>747.5</v>
          </cell>
        </row>
        <row r="178">
          <cell r="A178" t="str">
            <v>6241 ХОТ-ДОГ Папа может сос п/о мгс 0.38кг  ОСТАНКИНО</v>
          </cell>
          <cell r="D178">
            <v>70</v>
          </cell>
          <cell r="F178">
            <v>70</v>
          </cell>
        </row>
        <row r="179">
          <cell r="A179" t="str">
            <v>6247 ДОМАШНЯЯ Папа может вар п/о 0,4кг 8шт.  ОСТАНКИНО</v>
          </cell>
          <cell r="D179">
            <v>272</v>
          </cell>
          <cell r="F179">
            <v>272</v>
          </cell>
        </row>
        <row r="180">
          <cell r="A180" t="str">
            <v>6268 ГОВЯЖЬЯ Папа может вар п/о 0,4кг 8 шт.  ОСТАНКИНО</v>
          </cell>
          <cell r="D180">
            <v>513</v>
          </cell>
          <cell r="F180">
            <v>513</v>
          </cell>
        </row>
        <row r="181">
          <cell r="A181" t="str">
            <v>6278 ГРУДИНКА ОСОБАЯ к/в с/н в/у 1/150_45с  ОСТАНКИНО</v>
          </cell>
          <cell r="D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D182">
            <v>149</v>
          </cell>
          <cell r="F182">
            <v>149</v>
          </cell>
        </row>
        <row r="183">
          <cell r="A183" t="str">
            <v>6281 СВИНИНА ДЕЛИКАТ. к/в мл/к в/у 0.3кг 45с  ОСТАНКИНО</v>
          </cell>
          <cell r="D183">
            <v>548</v>
          </cell>
          <cell r="F183">
            <v>548</v>
          </cell>
        </row>
        <row r="184">
          <cell r="A184" t="str">
            <v>6297 ФИЛЕЙНЫЕ сос ц/о в/у 1/270 12шт_45с  ОСТАНКИНО</v>
          </cell>
          <cell r="D184">
            <v>2823</v>
          </cell>
          <cell r="F184">
            <v>2823</v>
          </cell>
        </row>
        <row r="185">
          <cell r="A185" t="str">
            <v>6325 ДОКТОРСКАЯ ПРЕМИУМ вар п/о 0.4кг 8шт.  ОСТАНКИНО</v>
          </cell>
          <cell r="D185">
            <v>625</v>
          </cell>
          <cell r="F185">
            <v>625</v>
          </cell>
        </row>
        <row r="186">
          <cell r="A186" t="str">
            <v>6332 МЯСНАЯ Папа может вар п/о 0.5кг 8шт.  ОСТАНКИНО</v>
          </cell>
          <cell r="D186">
            <v>21</v>
          </cell>
          <cell r="F186">
            <v>21</v>
          </cell>
        </row>
        <row r="187">
          <cell r="A187" t="str">
            <v>6333 МЯСНАЯ Папа может вар п/о 0.4кг 8шт.  ОСТАНКИНО</v>
          </cell>
          <cell r="D187">
            <v>5235</v>
          </cell>
          <cell r="F187">
            <v>5235</v>
          </cell>
        </row>
        <row r="188">
          <cell r="A188" t="str">
            <v>6345 ФИЛЕЙНАЯ Папа может вар п/о 0.5кг 8шт.  ОСТАНКИНО</v>
          </cell>
          <cell r="D188">
            <v>10</v>
          </cell>
          <cell r="F188">
            <v>10</v>
          </cell>
        </row>
        <row r="189">
          <cell r="A189" t="str">
            <v>6348 ФИЛЕЙНАЯ Папа может вар п/о 0,4кг 8шт.  ОСТАНКИНО</v>
          </cell>
          <cell r="D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D190">
            <v>2266</v>
          </cell>
          <cell r="F190">
            <v>2266</v>
          </cell>
        </row>
        <row r="191">
          <cell r="A191" t="str">
            <v>6392 ФИЛЕЙНАЯ Папа может вар п/о 0.4кг. ОСТАНКИНО</v>
          </cell>
          <cell r="D191">
            <v>3532</v>
          </cell>
          <cell r="F191">
            <v>3532</v>
          </cell>
        </row>
        <row r="192">
          <cell r="A192" t="str">
            <v>6397 БОЯNСКАЯ Папа может п/к в/у 0.28кг 8шт.  ОСТАНКИНО</v>
          </cell>
          <cell r="D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D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D194">
            <v>361</v>
          </cell>
          <cell r="F194">
            <v>361</v>
          </cell>
        </row>
        <row r="195">
          <cell r="A195" t="str">
            <v>6427 КЛАССИЧЕСКАЯ ПМ вар п/о 0.35кг 8шт. ОСТАНКИНО</v>
          </cell>
          <cell r="D195">
            <v>1025</v>
          </cell>
          <cell r="F195">
            <v>1025</v>
          </cell>
        </row>
        <row r="196">
          <cell r="A196" t="str">
            <v>6428 СОЧНЫЙ ГРИЛЬ ПМ сос п/о мгс 0.45кг 8шт.  ОСТАНКИНО</v>
          </cell>
          <cell r="D196">
            <v>64</v>
          </cell>
          <cell r="F196">
            <v>64</v>
          </cell>
        </row>
        <row r="197">
          <cell r="A197" t="str">
            <v>6438 БОГАТЫРСКИЕ Папа Может сос п/о в/у 0,3кг  ОСТАНКИНО</v>
          </cell>
          <cell r="D197">
            <v>811</v>
          </cell>
          <cell r="F197">
            <v>811</v>
          </cell>
        </row>
        <row r="198">
          <cell r="A198" t="str">
            <v>6439 ХОТ-ДОГ Папа может сос п/о мгс 0.38кг  ОСТАНКИНО</v>
          </cell>
          <cell r="D198">
            <v>85</v>
          </cell>
          <cell r="F198">
            <v>85</v>
          </cell>
        </row>
        <row r="199">
          <cell r="A199" t="str">
            <v>6445 БЕКОН с/к с/н в/у 1/180 10шт.  ОСТАНКИНО</v>
          </cell>
          <cell r="D199">
            <v>7</v>
          </cell>
          <cell r="F199">
            <v>7</v>
          </cell>
        </row>
        <row r="200">
          <cell r="A200" t="str">
            <v>6448 СВИНИНА МАДЕРА с/к с/н в/у 1/100 10шт.   ОСТАНКИНО</v>
          </cell>
          <cell r="D200">
            <v>205</v>
          </cell>
          <cell r="F200">
            <v>205</v>
          </cell>
        </row>
        <row r="201">
          <cell r="A201" t="str">
            <v>6450 БЕКОН с/к с/н в/у 1/100 10шт.  ОСТАНКИНО</v>
          </cell>
          <cell r="D201">
            <v>441</v>
          </cell>
          <cell r="F201">
            <v>441</v>
          </cell>
        </row>
        <row r="202">
          <cell r="A202" t="str">
            <v>6453 ЭКСТРА Папа может с/к с/н в/у 1/100 14шт.   ОСТАНКИНО</v>
          </cell>
          <cell r="D202">
            <v>1313</v>
          </cell>
          <cell r="F202">
            <v>1313</v>
          </cell>
        </row>
        <row r="203">
          <cell r="A203" t="str">
            <v>6454 АРОМАТНАЯ с/к с/н в/у 1/100 14шт.  ОСТАНКИНО</v>
          </cell>
          <cell r="D203">
            <v>1070</v>
          </cell>
          <cell r="F203">
            <v>1070</v>
          </cell>
        </row>
        <row r="204">
          <cell r="A204" t="str">
            <v>6461 СОЧНЫЙ ГРИЛЬ ПМ сос п/о мгс 1*6  ОСТАНКИНО</v>
          </cell>
          <cell r="D204">
            <v>145</v>
          </cell>
          <cell r="F204">
            <v>145</v>
          </cell>
        </row>
        <row r="205">
          <cell r="A205" t="str">
            <v>6475 С СЫРОМ Папа может сос ц/о мгс 0.4кг6шт  ОСТАНКИНО</v>
          </cell>
          <cell r="D205">
            <v>370</v>
          </cell>
          <cell r="F205">
            <v>370</v>
          </cell>
        </row>
        <row r="206">
          <cell r="A206" t="str">
            <v>6500 КАРБОНАД к/в с/н в/у 1/150 8шт.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55</v>
          </cell>
          <cell r="F207">
            <v>55</v>
          </cell>
        </row>
        <row r="208">
          <cell r="A208" t="str">
            <v>6527 ШПИКАЧКИ СОЧНЫЕ ПМ сар б/о мгс 1*3 45с ОСТАНКИНО</v>
          </cell>
          <cell r="D208">
            <v>479</v>
          </cell>
          <cell r="F208">
            <v>479</v>
          </cell>
        </row>
        <row r="209">
          <cell r="A209" t="str">
            <v>6534 СЕРВЕЛАТ ФИНСКИЙ СН в/к п/о 0.35кг 8шт  ОСТАНКИНО</v>
          </cell>
          <cell r="D209">
            <v>142</v>
          </cell>
          <cell r="F209">
            <v>142</v>
          </cell>
        </row>
        <row r="210">
          <cell r="A210" t="str">
            <v>6535 СЕРВЕЛАТ ОРЕХОВЫЙ СН в/к п/о 0,35кг 8шт.  ОСТАНКИНО</v>
          </cell>
          <cell r="D210">
            <v>94</v>
          </cell>
          <cell r="F210">
            <v>94</v>
          </cell>
        </row>
        <row r="211">
          <cell r="A211" t="str">
            <v>6562 СЕРВЕЛАТ КАРЕЛЬСКИЙ СН в/к в/у 0,28кг  ОСТАНКИНО</v>
          </cell>
          <cell r="D211">
            <v>460</v>
          </cell>
          <cell r="F211">
            <v>460</v>
          </cell>
        </row>
        <row r="212">
          <cell r="A212" t="str">
            <v>6563 СЛИВОЧНЫЕ СН сос п/о мгс 1*6  ОСТАНКИНО</v>
          </cell>
          <cell r="D212">
            <v>74</v>
          </cell>
          <cell r="F212">
            <v>74</v>
          </cell>
        </row>
        <row r="213">
          <cell r="A213" t="str">
            <v>6564 СЕРВЕЛАТ ОРЕХОВЫЙ ПМ в/к в/у 0.31кг 8шт.  ОСТАНКИНО</v>
          </cell>
          <cell r="D213">
            <v>127</v>
          </cell>
          <cell r="F213">
            <v>127</v>
          </cell>
        </row>
        <row r="214">
          <cell r="A214" t="str">
            <v>6565 СЕРВЕЛАТ С АРОМ.ТРАВАМИ в/к в/у 0,31кг  ОСТАНКИНО</v>
          </cell>
          <cell r="D214">
            <v>98</v>
          </cell>
          <cell r="F214">
            <v>98</v>
          </cell>
        </row>
        <row r="215">
          <cell r="A215" t="str">
            <v>6566 СЕРВЕЛАТ С БЕЛ.ГРИБАМИ в/к в/у 0,31кг  ОСТАНКИНО</v>
          </cell>
          <cell r="D215">
            <v>96</v>
          </cell>
          <cell r="F215">
            <v>96</v>
          </cell>
        </row>
        <row r="216">
          <cell r="A216" t="str">
            <v>6589 МОЛОЧНЫЕ ГОСТ СН сос п/о мгс 0.41кг 10шт  ОСТАНКИНО</v>
          </cell>
          <cell r="D216">
            <v>43</v>
          </cell>
          <cell r="F216">
            <v>43</v>
          </cell>
        </row>
        <row r="217">
          <cell r="A217" t="str">
            <v>6590 СЛИВОЧНЫЕ СН сос п/о мгс 0.41кг 10шт.  ОСТАНКИНО</v>
          </cell>
          <cell r="D217">
            <v>403</v>
          </cell>
          <cell r="F217">
            <v>403</v>
          </cell>
        </row>
        <row r="218">
          <cell r="A218" t="str">
            <v>6592 ДОКТОРСКАЯ СН вар п/о  ОСТАНКИНО</v>
          </cell>
          <cell r="D218">
            <v>60.2</v>
          </cell>
          <cell r="F218">
            <v>60.2</v>
          </cell>
        </row>
        <row r="219">
          <cell r="A219" t="str">
            <v>6593 ДОКТОРСКАЯ СН вар п/о 0.45кг 8шт.  ОСТАНКИНО</v>
          </cell>
          <cell r="D219">
            <v>145</v>
          </cell>
          <cell r="F219">
            <v>145</v>
          </cell>
        </row>
        <row r="220">
          <cell r="A220" t="str">
            <v>6594 МОЛОЧНАЯ СН вар п/о  ОСТАНКИНО</v>
          </cell>
          <cell r="D220">
            <v>88.6</v>
          </cell>
          <cell r="F220">
            <v>88.6</v>
          </cell>
        </row>
        <row r="221">
          <cell r="A221" t="str">
            <v>6595 МОЛОЧНАЯ СН вар п/о 0.45кг 8шт.  ОСТАНКИНО</v>
          </cell>
          <cell r="D221">
            <v>369</v>
          </cell>
          <cell r="F221">
            <v>369</v>
          </cell>
        </row>
        <row r="222">
          <cell r="A222" t="str">
            <v>6597 РУССКАЯ СН вар п/о 0.45кг 8шт.  ОСТАНКИНО</v>
          </cell>
          <cell r="D222">
            <v>17</v>
          </cell>
          <cell r="F222">
            <v>17</v>
          </cell>
        </row>
        <row r="223">
          <cell r="A223" t="str">
            <v>6601 ГОВЯЖЬИ СН сос п/о мгс 1*6  ОСТАНКИНО</v>
          </cell>
          <cell r="D223">
            <v>188</v>
          </cell>
          <cell r="F223">
            <v>188</v>
          </cell>
        </row>
        <row r="224">
          <cell r="A224" t="str">
            <v>6606 СЫТНЫЕ Папа может сар б/о мгс 1*3 45с  ОСТАНКИНО</v>
          </cell>
          <cell r="D224">
            <v>155</v>
          </cell>
          <cell r="F224">
            <v>155</v>
          </cell>
        </row>
        <row r="225">
          <cell r="A225" t="str">
            <v>6625 ГОВЯЖЬИ ОРИГИН. сар б/о мгс 0.4кг_45с  ОСТАНКИНО</v>
          </cell>
          <cell r="D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D226">
            <v>225</v>
          </cell>
          <cell r="F226">
            <v>225</v>
          </cell>
        </row>
        <row r="227">
          <cell r="A227" t="str">
            <v>6641 СЛИВОЧНЫЕ ПМ сос п/о мгс 0,41кг 10шт.  ОСТАНКИНО</v>
          </cell>
          <cell r="D227">
            <v>1465</v>
          </cell>
          <cell r="F227">
            <v>1465</v>
          </cell>
        </row>
        <row r="228">
          <cell r="A228" t="str">
            <v>6642 СОЧНЫЙ ГРИЛЬ ПМ сос п/о мгс 0,41кг 8шт.  ОСТАНКИНО</v>
          </cell>
          <cell r="D228">
            <v>2262</v>
          </cell>
          <cell r="F228">
            <v>2262</v>
          </cell>
        </row>
        <row r="229">
          <cell r="A229" t="str">
            <v>6643 МОЛОЧНЫЕ ПМ сос п/о мгс 0.41кг 10шт.  ОСТАНКИНО</v>
          </cell>
          <cell r="D229">
            <v>30</v>
          </cell>
          <cell r="F229">
            <v>30</v>
          </cell>
        </row>
        <row r="230">
          <cell r="A230" t="str">
            <v>6644 СОЧНЫЕ ПМ сос п/о мгс 0,41кг 10шт.  ОСТАНКИНО</v>
          </cell>
          <cell r="D230">
            <v>4055</v>
          </cell>
          <cell r="F230">
            <v>4055</v>
          </cell>
        </row>
        <row r="231">
          <cell r="A231" t="str">
            <v>6646 СОСИСКА.РУ сос ц/о в/у 1/300 8шт.  ОСТАНКИНО</v>
          </cell>
          <cell r="D231">
            <v>6</v>
          </cell>
          <cell r="F231">
            <v>6</v>
          </cell>
        </row>
        <row r="232">
          <cell r="A232" t="str">
            <v>6648 СОЧНЫЕ Папа может сар п/о мгс 1*3  ОСТАНКИНО</v>
          </cell>
          <cell r="D232">
            <v>41</v>
          </cell>
          <cell r="F232">
            <v>41</v>
          </cell>
        </row>
        <row r="233">
          <cell r="A233" t="str">
            <v>6650 СОЧНЫЕ С СЫРОМ ПМ сар п/о мгс 1*3  ОСТАНКИНО</v>
          </cell>
          <cell r="D233">
            <v>42</v>
          </cell>
          <cell r="F233">
            <v>42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31</v>
          </cell>
          <cell r="F235">
            <v>31</v>
          </cell>
        </row>
        <row r="236">
          <cell r="A236" t="str">
            <v>6666 БОЯНСКАЯ Папа может п/к в/у 0,28кг 8 шт. ОСТАНКИНО</v>
          </cell>
          <cell r="D236">
            <v>1316</v>
          </cell>
          <cell r="F236">
            <v>1316</v>
          </cell>
        </row>
        <row r="237">
          <cell r="A237" t="str">
            <v>6669 ВЕНСКАЯ САЛЯМИ п/к в/у 0.28кг 8шт  ОСТАНКИНО</v>
          </cell>
          <cell r="D237">
            <v>840</v>
          </cell>
          <cell r="F237">
            <v>840</v>
          </cell>
        </row>
        <row r="238">
          <cell r="A238" t="str">
            <v>6672 ВЕНСКАЯ САЛЯМИ п/к в/у 0.42кг 8шт.  ОСТАНКИНО</v>
          </cell>
          <cell r="D238">
            <v>43</v>
          </cell>
          <cell r="F238">
            <v>43</v>
          </cell>
        </row>
        <row r="239">
          <cell r="A239" t="str">
            <v>6682 СЕРВЕЛАТ ЗЕРНИСТЫЙ в/к в/у 0.42кг 8шт.  ОСТАНКИНО</v>
          </cell>
          <cell r="D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D240">
            <v>2783</v>
          </cell>
          <cell r="F240">
            <v>2783</v>
          </cell>
        </row>
        <row r="241">
          <cell r="A241" t="str">
            <v>6684 СЕРВЕЛАТ КАРЕЛЬСКИЙ ПМ в/к в/у 0.28кг  ОСТАНКИНО</v>
          </cell>
          <cell r="D241">
            <v>3251</v>
          </cell>
          <cell r="F241">
            <v>3251</v>
          </cell>
        </row>
        <row r="242">
          <cell r="A242" t="str">
            <v>6689 СЕРВЕЛАТ ОХОТНИЧИЙ ПМ в/к в/у 0,35кг 8шт  ОСТАНКИНО</v>
          </cell>
          <cell r="D242">
            <v>4039</v>
          </cell>
          <cell r="F242">
            <v>4039</v>
          </cell>
        </row>
        <row r="243">
          <cell r="A243" t="str">
            <v>6692 СЕРВЕЛАТ ПРИМА в/к в/у 0.28кг 8шт.  ОСТАНКИНО</v>
          </cell>
          <cell r="D243">
            <v>833</v>
          </cell>
          <cell r="F243">
            <v>833</v>
          </cell>
        </row>
        <row r="244">
          <cell r="A244" t="str">
            <v>6693 СЕРВЕЛАТ РОССИЙСКИЙ в/к в/у 0.42кг 8шт.  ОСТАНКИНО</v>
          </cell>
          <cell r="D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D245">
            <v>5778</v>
          </cell>
          <cell r="F245">
            <v>5778</v>
          </cell>
        </row>
        <row r="246">
          <cell r="A246" t="str">
            <v>7001 Грудинка Особая Мясной Посол (Панский дворик МХ)  МК</v>
          </cell>
          <cell r="D246">
            <v>4.6059999999999999</v>
          </cell>
          <cell r="F246">
            <v>4.6059999999999999</v>
          </cell>
        </row>
        <row r="247">
          <cell r="A247" t="str">
            <v>7004 Окорок Губернский в/к Мясной Посол (Панский дворик)  МК</v>
          </cell>
          <cell r="D247">
            <v>6</v>
          </cell>
          <cell r="F247">
            <v>6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185</v>
          </cell>
          <cell r="F251">
            <v>188</v>
          </cell>
        </row>
        <row r="252">
          <cell r="A252" t="str">
            <v>БАЛЫК С/К ЧЕРНЫЙ КАБАН НАРЕЗ 95ГР МГА МЯСН ПРОД КАТ. А  Клин</v>
          </cell>
          <cell r="D252">
            <v>79</v>
          </cell>
          <cell r="F252">
            <v>79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172</v>
          </cell>
          <cell r="F253">
            <v>175</v>
          </cell>
        </row>
        <row r="254">
          <cell r="A254" t="str">
            <v>Бекон Черный Кабан сырокопченый 95 г  Клин</v>
          </cell>
          <cell r="D254">
            <v>36</v>
          </cell>
          <cell r="F254">
            <v>36</v>
          </cell>
        </row>
        <row r="255">
          <cell r="A255" t="str">
            <v>БОНУС_283  Сосиски Сочинки, ВЕС, ТМ Стародворье ПОКОМ</v>
          </cell>
          <cell r="D255">
            <v>4.702</v>
          </cell>
          <cell r="F255">
            <v>557.92700000000002</v>
          </cell>
        </row>
        <row r="256">
          <cell r="A256" t="str">
            <v>БОНУС_6087 СОЧНЫЕ ПМ сос п/о мгс 0,41кг 10шт.  ОСТАНКИНО</v>
          </cell>
          <cell r="D256">
            <v>647</v>
          </cell>
          <cell r="F256">
            <v>648</v>
          </cell>
        </row>
        <row r="257">
          <cell r="A257" t="str">
            <v>БОНУС_6088 СОЧНЫЕ сос п/о мгс 1*6 ОСТАНКИНО</v>
          </cell>
          <cell r="D257">
            <v>96</v>
          </cell>
          <cell r="F257">
            <v>97</v>
          </cell>
        </row>
        <row r="258">
          <cell r="A258" t="str">
            <v>БОНУС_Колбаса Докторская Особая ТМ Особый рецепт,  0,5кг, ПОКОМ</v>
          </cell>
          <cell r="D258">
            <v>1</v>
          </cell>
          <cell r="F258">
            <v>352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D259">
            <v>3</v>
          </cell>
          <cell r="F259">
            <v>503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D260">
            <v>2.4</v>
          </cell>
          <cell r="F260">
            <v>345.714</v>
          </cell>
        </row>
        <row r="261">
          <cell r="A261" t="str">
            <v>БОНУС_Мини-сосиски в тесте "Фрайпики" 1,8кг ВЕС,  ПОКОМ</v>
          </cell>
          <cell r="F261">
            <v>179.404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D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D263">
            <v>3</v>
          </cell>
          <cell r="F263">
            <v>1394</v>
          </cell>
        </row>
        <row r="264">
          <cell r="A264" t="str">
            <v>Бутербродная вареная 0,47 кг шт.  СПК</v>
          </cell>
          <cell r="D264">
            <v>46</v>
          </cell>
          <cell r="F264">
            <v>46</v>
          </cell>
        </row>
        <row r="265">
          <cell r="A265" t="str">
            <v>Вареники замороженные "Благолепные" с картофелем и грибами. ВЕС  ПОКОМ</v>
          </cell>
          <cell r="F265">
            <v>80.5</v>
          </cell>
        </row>
        <row r="266">
          <cell r="A266" t="str">
            <v>Вацлавская вареная 400 гр.шт.  СПК</v>
          </cell>
          <cell r="D266">
            <v>36</v>
          </cell>
          <cell r="F266">
            <v>36</v>
          </cell>
        </row>
        <row r="267">
          <cell r="A267" t="str">
            <v>Вацлавская вареная ВЕС СПК</v>
          </cell>
          <cell r="D267">
            <v>18</v>
          </cell>
          <cell r="F267">
            <v>18</v>
          </cell>
        </row>
        <row r="268">
          <cell r="A268" t="str">
            <v>Вацлавская п/к (черева) 390 гр.шт. термоус.пак  СПК</v>
          </cell>
          <cell r="D268">
            <v>47</v>
          </cell>
          <cell r="F268">
            <v>47</v>
          </cell>
        </row>
        <row r="269">
          <cell r="A269" t="str">
            <v>Ветчина Вацлавская 400 гр.шт.  СПК</v>
          </cell>
          <cell r="D269">
            <v>45</v>
          </cell>
          <cell r="F269">
            <v>45</v>
          </cell>
        </row>
        <row r="270">
          <cell r="A270" t="str">
            <v>Ветчина Московская ПГН от 0 до +6 60сут ВЕС МИКОЯН</v>
          </cell>
          <cell r="D270">
            <v>22.1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F271">
            <v>45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219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78</v>
          </cell>
          <cell r="F278">
            <v>1740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101</v>
          </cell>
          <cell r="F279">
            <v>1124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24</v>
          </cell>
          <cell r="F280">
            <v>506</v>
          </cell>
        </row>
        <row r="281">
          <cell r="A281" t="str">
            <v>Готовые чебуреки Сочный мегачебурек.Готовые жареные.ВЕС  ПОКОМ</v>
          </cell>
          <cell r="D281">
            <v>2.4</v>
          </cell>
          <cell r="F281">
            <v>113.26</v>
          </cell>
        </row>
        <row r="282">
          <cell r="A282" t="str">
            <v>Дельгаро с/в "Эликатессе" 140 гр.шт.  СПК</v>
          </cell>
          <cell r="D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240</v>
          </cell>
          <cell r="F283">
            <v>240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D285">
            <v>3</v>
          </cell>
          <cell r="F285">
            <v>3</v>
          </cell>
        </row>
        <row r="286">
          <cell r="A286" t="str">
            <v>Докторская вареная термоус.пак. "Высокий вкус"  СПК</v>
          </cell>
          <cell r="D286">
            <v>182</v>
          </cell>
          <cell r="F286">
            <v>182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253</v>
          </cell>
          <cell r="F287">
            <v>253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F289">
            <v>248.10300000000001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F291">
            <v>62.201000000000001</v>
          </cell>
        </row>
        <row r="292">
          <cell r="A292" t="str">
            <v>Жар-ладушки с мясом. ВЕС  ПОКОМ</v>
          </cell>
          <cell r="D292">
            <v>3</v>
          </cell>
          <cell r="F292">
            <v>270.90199999999999</v>
          </cell>
        </row>
        <row r="293">
          <cell r="A293" t="str">
            <v>Жар-ладушки с яблоком и грушей, ВЕС  ПОКОМ</v>
          </cell>
          <cell r="F293">
            <v>136.20099999999999</v>
          </cell>
        </row>
        <row r="294">
          <cell r="A294" t="str">
            <v>Жар-мени с картофелем и сочной грудинкой. ВЕС  ПОКОМ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D295">
            <v>36.1</v>
          </cell>
          <cell r="F295">
            <v>36.1</v>
          </cell>
        </row>
        <row r="296">
          <cell r="A296" t="str">
            <v>Классика с/к 235 гр.шт. "Высокий вкус"  СПК</v>
          </cell>
          <cell r="D296">
            <v>157</v>
          </cell>
          <cell r="F296">
            <v>157</v>
          </cell>
        </row>
        <row r="297">
          <cell r="A297" t="str">
            <v>Классическая с/к "Сибирский стандарт" 560 гр.шт.  СПК</v>
          </cell>
          <cell r="D297">
            <v>2736</v>
          </cell>
          <cell r="F297">
            <v>4436</v>
          </cell>
        </row>
        <row r="298">
          <cell r="A298" t="str">
            <v>КЛБ С/В ВАЛЕТТА НАРЕЗ 85ГР МГА  Клин</v>
          </cell>
          <cell r="D298">
            <v>38</v>
          </cell>
          <cell r="F298">
            <v>38</v>
          </cell>
        </row>
        <row r="299">
          <cell r="A299" t="str">
            <v>КЛБ С/К БРАУНШВЕЙКСКАЯ ПОЛУСУХ. МЯСН. ПРОД.КАТ.А В/У 300 гр  Клин</v>
          </cell>
          <cell r="D299">
            <v>9</v>
          </cell>
          <cell r="F299">
            <v>9</v>
          </cell>
        </row>
        <row r="300">
          <cell r="A300" t="str">
            <v>КЛБ С/К ЗЕРНИСТАЯ МЯСН. ПРОД.КАТ.Б В/У 300 гр  Клин</v>
          </cell>
          <cell r="D300">
            <v>17</v>
          </cell>
          <cell r="F300">
            <v>17</v>
          </cell>
        </row>
        <row r="301">
          <cell r="A301" t="str">
            <v>КЛБ С/К ИСПАНСКАЯ 280г  Клин</v>
          </cell>
          <cell r="D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D302">
            <v>58</v>
          </cell>
          <cell r="F302">
            <v>58</v>
          </cell>
        </row>
        <row r="303">
          <cell r="A303" t="str">
            <v>КЛБ С/К КОНЬЯЧНАЯ 210Г В/У МЯСН ПРОД ЧК  Клин</v>
          </cell>
          <cell r="D303">
            <v>91</v>
          </cell>
          <cell r="F303">
            <v>91</v>
          </cell>
        </row>
        <row r="304">
          <cell r="A304" t="str">
            <v>КЛБ С/К КОПЧОЛЛИ КЛАССИЧЕСКИЕ 70Г МГА МЯСН ПРОД  Клин</v>
          </cell>
          <cell r="D304">
            <v>69</v>
          </cell>
          <cell r="F304">
            <v>69</v>
          </cell>
        </row>
        <row r="305">
          <cell r="A305" t="str">
            <v>КЛБ С/К МИНИ-САЛЯМИ 300 г  Клин</v>
          </cell>
          <cell r="D305">
            <v>82</v>
          </cell>
          <cell r="F305">
            <v>82</v>
          </cell>
        </row>
        <row r="306">
          <cell r="A306" t="str">
            <v>КЛБ С/К ПАРМЕ НАРЕЗ 85ГР МГА  Клин</v>
          </cell>
          <cell r="D306">
            <v>16</v>
          </cell>
          <cell r="F306">
            <v>16</v>
          </cell>
        </row>
        <row r="307">
          <cell r="A307" t="str">
            <v>КЛБ С/К САЛЬЧИЧОН 280Г В/У МЯСН ПРОД ЧК  Клин</v>
          </cell>
          <cell r="D307">
            <v>18</v>
          </cell>
          <cell r="F307">
            <v>18</v>
          </cell>
        </row>
        <row r="308">
          <cell r="A308" t="str">
            <v>КЛБ С/К САЛЯМИ ВЕНСКАЯ В/У 300Г  Клин</v>
          </cell>
          <cell r="D308">
            <v>63</v>
          </cell>
          <cell r="F308">
            <v>63</v>
          </cell>
        </row>
        <row r="309">
          <cell r="A309" t="str">
            <v>КЛБ С/К СЕРВЕЛАТ ЧЕРНЫЙ КАБАН 210Г В/У МЯСН ПРОД  Клин</v>
          </cell>
          <cell r="D309">
            <v>39</v>
          </cell>
          <cell r="F309">
            <v>39</v>
          </cell>
        </row>
        <row r="310">
          <cell r="A310" t="str">
            <v>КЛБ С/К СЕРВЕЛАТ ЧЕРНЫЙ КАБАН ВЕС В/У МЯСН ПРОД  Клин</v>
          </cell>
          <cell r="D310">
            <v>20</v>
          </cell>
          <cell r="F310">
            <v>20</v>
          </cell>
        </row>
        <row r="311">
          <cell r="A311" t="str">
            <v>КЛБ С/К ЧЕРНЫЙ КАБАН В/У 300ГР  Клин</v>
          </cell>
          <cell r="D311">
            <v>51</v>
          </cell>
          <cell r="F311">
            <v>51</v>
          </cell>
        </row>
        <row r="312">
          <cell r="A312" t="str">
            <v>Колб.Марочная с/к в/у  ВЕС МИКОЯН</v>
          </cell>
          <cell r="D312">
            <v>13</v>
          </cell>
          <cell r="F312">
            <v>13</v>
          </cell>
        </row>
        <row r="313">
          <cell r="A313" t="str">
            <v>Колб.Серв.Коньячный в/к срез термо шт 350г. МИКОЯН</v>
          </cell>
          <cell r="D313">
            <v>11</v>
          </cell>
          <cell r="F313">
            <v>11</v>
          </cell>
        </row>
        <row r="314">
          <cell r="A314" t="str">
            <v>Колб.Серв.Российский в/к термо.ВЕС МИКОЯН</v>
          </cell>
          <cell r="D314">
            <v>13</v>
          </cell>
          <cell r="F314">
            <v>13</v>
          </cell>
        </row>
        <row r="315">
          <cell r="A315" t="str">
            <v>Колб.Серв.Талинский в/к термо. ВЕС МИКОЯН</v>
          </cell>
          <cell r="D315">
            <v>18</v>
          </cell>
          <cell r="F315">
            <v>18</v>
          </cell>
        </row>
        <row r="316">
          <cell r="A316" t="str">
            <v>Колбаса Кремлевская с/к в/у. ВЕС МИКОЯН</v>
          </cell>
          <cell r="D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D317">
            <v>2250</v>
          </cell>
          <cell r="F317">
            <v>2250</v>
          </cell>
        </row>
        <row r="318">
          <cell r="A318" t="str">
            <v>Колбаски ПодПивасики оригинальные с/к 0,10 кг.шт. термофор.пак.  СПК</v>
          </cell>
          <cell r="D318">
            <v>642</v>
          </cell>
          <cell r="F318">
            <v>642</v>
          </cell>
        </row>
        <row r="319">
          <cell r="A319" t="str">
            <v>Колбаски ПодПивасики острые с/к 0,10 кг.шт. термофор.пак.  СПК</v>
          </cell>
          <cell r="D319">
            <v>561</v>
          </cell>
          <cell r="F319">
            <v>561</v>
          </cell>
        </row>
        <row r="320">
          <cell r="A320" t="str">
            <v>Колбаски ПодПивасики с сыром с/к 100 гр.шт. (в ср.защ.атм.)  СПК</v>
          </cell>
          <cell r="D320">
            <v>243</v>
          </cell>
          <cell r="F320">
            <v>243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D329">
            <v>5</v>
          </cell>
          <cell r="F329">
            <v>756</v>
          </cell>
        </row>
        <row r="330">
          <cell r="A330" t="str">
            <v>Круггетсы сочные ТМ Горячая штучка ТС Круггетсы 0,25 кг зам  ПОКОМ</v>
          </cell>
          <cell r="D330">
            <v>184</v>
          </cell>
          <cell r="F330">
            <v>884</v>
          </cell>
        </row>
        <row r="331">
          <cell r="A331" t="str">
            <v>Ла Фаворте с/в "Эликатессе" 140 гр.шт.  СПК</v>
          </cell>
          <cell r="D331">
            <v>117</v>
          </cell>
          <cell r="F331">
            <v>132</v>
          </cell>
        </row>
        <row r="332">
          <cell r="A332" t="str">
            <v>Ливерная Печеночная "Просто выгодно" 0,3 кг.шт.  СПК</v>
          </cell>
          <cell r="D332">
            <v>92</v>
          </cell>
          <cell r="F332">
            <v>92</v>
          </cell>
        </row>
        <row r="333">
          <cell r="A333" t="str">
            <v>Любительская вареная термоус.пак. "Высокий вкус"  СПК</v>
          </cell>
          <cell r="D333">
            <v>142</v>
          </cell>
          <cell r="F333">
            <v>142</v>
          </cell>
        </row>
        <row r="334">
          <cell r="A334" t="str">
            <v>Маасдам сыр 45% ж, 125г, фасованный, (нарезка), ТМ "Сыробогатов"  Линия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F336">
            <v>49.302999999999997</v>
          </cell>
        </row>
        <row r="337">
          <cell r="A337" t="str">
            <v>Мини-сосиски в тесте "Фрайпики" 3,7кг ВЕС,  ПОКОМ</v>
          </cell>
          <cell r="D337">
            <v>5</v>
          </cell>
          <cell r="F337">
            <v>173.3</v>
          </cell>
        </row>
        <row r="338">
          <cell r="A338" t="str">
            <v>Мраморный сыр 45%ж, 180 г, фасованный Сыробогатов   Линия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D340">
            <v>41</v>
          </cell>
          <cell r="F340">
            <v>2177</v>
          </cell>
        </row>
        <row r="341">
          <cell r="A341" t="str">
            <v>Наггетсы Нагетосы Сочная курочка ТМ Горячая штучка 0,25 кг зам  ПОКОМ</v>
          </cell>
          <cell r="D341">
            <v>21</v>
          </cell>
          <cell r="F341">
            <v>1684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D342">
            <v>18</v>
          </cell>
          <cell r="F342">
            <v>1803</v>
          </cell>
        </row>
        <row r="343">
          <cell r="A343" t="str">
            <v>Наггетсы хрустящие п/ф ВЕС ПОКОМ</v>
          </cell>
          <cell r="D343">
            <v>6</v>
          </cell>
          <cell r="F343">
            <v>254</v>
          </cell>
        </row>
        <row r="344">
          <cell r="A344" t="str">
            <v>Окорок Черный Кабан, 95г (нар), Категории А  Клин</v>
          </cell>
          <cell r="D344">
            <v>69</v>
          </cell>
          <cell r="F344">
            <v>69</v>
          </cell>
        </row>
        <row r="345">
          <cell r="A345" t="str">
            <v>Оригинальная с перцем с/к  СПК</v>
          </cell>
          <cell r="D345">
            <v>476.95</v>
          </cell>
          <cell r="F345">
            <v>2628.1660000000002</v>
          </cell>
        </row>
        <row r="346">
          <cell r="A346" t="str">
            <v>Оригинальная с перцем с/к "Сибирский стандарт" 560 гр.шт.  СПК</v>
          </cell>
          <cell r="D346">
            <v>2628</v>
          </cell>
          <cell r="F346">
            <v>4128</v>
          </cell>
        </row>
        <row r="347">
          <cell r="A347" t="str">
            <v>Особая вареная  СПК</v>
          </cell>
          <cell r="D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F348">
            <v>8</v>
          </cell>
        </row>
        <row r="349">
          <cell r="A349" t="str">
            <v>Пельмени Grandmeni со сливочным маслом Горячая штучка 0,75 кг ПОКОМ</v>
          </cell>
          <cell r="D349">
            <v>18</v>
          </cell>
          <cell r="F349">
            <v>517</v>
          </cell>
        </row>
        <row r="350">
          <cell r="A350" t="str">
            <v>Пельмени Бигбули #МЕГАВКУСИЩЕ с сочной грудинкой 0,43 кг  ПОКОМ</v>
          </cell>
          <cell r="F350">
            <v>78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25</v>
          </cell>
          <cell r="F351">
            <v>817</v>
          </cell>
        </row>
        <row r="352">
          <cell r="A352" t="str">
            <v>Пельмени Бигбули с мясом, Горячая штучка 0,43кг  ПОКОМ</v>
          </cell>
          <cell r="F352">
            <v>89</v>
          </cell>
        </row>
        <row r="353">
          <cell r="A353" t="str">
            <v>Пельмени Бигбули с мясом, Горячая штучка 0,9кг  ПОКОМ</v>
          </cell>
          <cell r="D353">
            <v>971</v>
          </cell>
          <cell r="F353">
            <v>1221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40</v>
          </cell>
          <cell r="F354">
            <v>1027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2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10</v>
          </cell>
          <cell r="F356">
            <v>1023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12</v>
          </cell>
          <cell r="F357">
            <v>878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D358">
            <v>6</v>
          </cell>
          <cell r="F358">
            <v>1366.001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14</v>
          </cell>
          <cell r="F359">
            <v>2853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14</v>
          </cell>
          <cell r="F360">
            <v>950</v>
          </cell>
        </row>
        <row r="361">
          <cell r="A361" t="str">
            <v>Пельмени Левантские ТМ Особый рецепт 0,8 кг  ПОКОМ</v>
          </cell>
          <cell r="F361">
            <v>36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17</v>
          </cell>
          <cell r="F362">
            <v>1810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D363">
            <v>2</v>
          </cell>
          <cell r="F363">
            <v>270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17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D365">
            <v>2</v>
          </cell>
          <cell r="F365">
            <v>18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D366">
            <v>10</v>
          </cell>
          <cell r="F366">
            <v>565.50099999999998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9</v>
          </cell>
          <cell r="F367">
            <v>610</v>
          </cell>
        </row>
        <row r="368">
          <cell r="A368" t="str">
            <v>Пельмени Сочные сфера 0,9 кг ТМ Стародворье ПОКОМ</v>
          </cell>
          <cell r="D368">
            <v>10</v>
          </cell>
          <cell r="F368">
            <v>981</v>
          </cell>
        </row>
        <row r="369">
          <cell r="A369" t="str">
            <v>Пипперони с/к "Эликатессе" 0,20 кг.шт.  СПК</v>
          </cell>
          <cell r="D369">
            <v>2</v>
          </cell>
          <cell r="F369">
            <v>2</v>
          </cell>
        </row>
        <row r="370">
          <cell r="A370" t="str">
            <v>По-Австрийски с/к 260 гр.шт. "Высокий вкус"  СПК</v>
          </cell>
          <cell r="D370">
            <v>137</v>
          </cell>
          <cell r="F370">
            <v>137</v>
          </cell>
        </row>
        <row r="371">
          <cell r="A371" t="str">
            <v>Покровская вареная 0,47 кг шт.  СПК</v>
          </cell>
          <cell r="D371">
            <v>34</v>
          </cell>
          <cell r="F371">
            <v>34</v>
          </cell>
        </row>
        <row r="372">
          <cell r="A372" t="str">
            <v>Пошехонский ИТ сыр 45% ж (брус) ТМ "Сыробогатов", г. Орёл  Линия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D373">
            <v>2980</v>
          </cell>
          <cell r="F373">
            <v>4780</v>
          </cell>
        </row>
        <row r="374">
          <cell r="A374" t="str">
            <v>Российский ИТ сыр 50% ж (брус) ТМ "Сыробогатов", г. Орёл  Линия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D391">
            <v>108</v>
          </cell>
          <cell r="F391">
            <v>108</v>
          </cell>
        </row>
        <row r="392">
          <cell r="A392" t="str">
            <v>Салями Финская с/к 235 гр.шт. "Высокий вкус"  СПК</v>
          </cell>
          <cell r="D392">
            <v>107</v>
          </cell>
          <cell r="F392">
            <v>107</v>
          </cell>
        </row>
        <row r="393">
          <cell r="A393" t="str">
            <v>Сардельки "Докторские" (черева) ( в ср.защ.атм.) 1.0 кг. "Высокий вкус"  СПК</v>
          </cell>
          <cell r="D393">
            <v>157.30000000000001</v>
          </cell>
          <cell r="F393">
            <v>347.3</v>
          </cell>
        </row>
        <row r="394">
          <cell r="A394" t="str">
            <v>Сардельки из говядины (черева) (в ср.защ.атм.) "Высокий вкус"  СПК</v>
          </cell>
          <cell r="D394">
            <v>104</v>
          </cell>
          <cell r="F394">
            <v>244</v>
          </cell>
        </row>
        <row r="395">
          <cell r="A395" t="str">
            <v>Сем.трад.Куринка вареная из мяса птицы 3 с г/т  ТАВР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D398">
            <v>750</v>
          </cell>
          <cell r="F398">
            <v>750</v>
          </cell>
        </row>
        <row r="399">
          <cell r="A399" t="str">
            <v>Семейная с чесночком Экстра вареная  СПК</v>
          </cell>
          <cell r="D399">
            <v>97</v>
          </cell>
          <cell r="F399">
            <v>97</v>
          </cell>
        </row>
        <row r="400">
          <cell r="A400" t="str">
            <v>Семейная с чесночком Экстра вареная 0,5 кг.шт.  СПК</v>
          </cell>
          <cell r="D400">
            <v>13</v>
          </cell>
          <cell r="F400">
            <v>13</v>
          </cell>
        </row>
        <row r="401">
          <cell r="A401" t="str">
            <v>Сервелат мелкозернистый в/к 0,5 кг.шт. термоус.пак. "Высокий вкус"  СПК</v>
          </cell>
          <cell r="D401">
            <v>19</v>
          </cell>
          <cell r="F401">
            <v>19</v>
          </cell>
        </row>
        <row r="402">
          <cell r="A402" t="str">
            <v>Сервелат Финский в/к 0,38 кг.шт. термофор.пак.  СПК</v>
          </cell>
          <cell r="D402">
            <v>32</v>
          </cell>
          <cell r="F402">
            <v>32</v>
          </cell>
        </row>
        <row r="403">
          <cell r="A403" t="str">
            <v>Сервелат Фирменный в/к 0,10 кг.шт. нарезка (лоток с ср.защ.атм.)  СПК</v>
          </cell>
          <cell r="D403">
            <v>20</v>
          </cell>
          <cell r="F403">
            <v>20</v>
          </cell>
        </row>
        <row r="404">
          <cell r="A404" t="str">
            <v>Сибирская особая с/к 0,10 кг.шт. нарезка (лоток с ср.защ.атм.)  СПК</v>
          </cell>
          <cell r="D404">
            <v>165</v>
          </cell>
          <cell r="F404">
            <v>165</v>
          </cell>
        </row>
        <row r="405">
          <cell r="A405" t="str">
            <v>Сибирская особая с/к 0,235 кг шт.  СПК</v>
          </cell>
          <cell r="D405">
            <v>213</v>
          </cell>
          <cell r="F405">
            <v>213</v>
          </cell>
        </row>
        <row r="406">
          <cell r="A406" t="str">
            <v>Славянская п/к 0,38 кг шт.термофор.пак.  СПК</v>
          </cell>
          <cell r="D406">
            <v>30</v>
          </cell>
          <cell r="F406">
            <v>30</v>
          </cell>
        </row>
        <row r="407">
          <cell r="A407" t="str">
            <v>Сливочный плав продукт с сыром, 130 г (слайсы) 45% ж, ТМ СВЕЖАЯ МАРКА  Линия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F420">
            <v>144.50200000000001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D423">
            <v>42</v>
          </cell>
          <cell r="F423">
            <v>42</v>
          </cell>
        </row>
        <row r="424">
          <cell r="A424" t="str">
            <v>Сосис.Кремлевские защ сред. ВЕС МИКОЯН</v>
          </cell>
          <cell r="D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D425">
            <v>23</v>
          </cell>
          <cell r="F425">
            <v>23</v>
          </cell>
        </row>
        <row r="426">
          <cell r="A426" t="str">
            <v>Сосиски "БОЛЬШАЯ сосиска" "Сибирский стандарт" (лоток с ср.защ.атм.)  СПК</v>
          </cell>
          <cell r="D426">
            <v>360</v>
          </cell>
          <cell r="F426">
            <v>680</v>
          </cell>
        </row>
        <row r="427">
          <cell r="A427" t="str">
            <v>Сосиски "Молочные" 0,36 кг.шт. вак.упак.  СПК</v>
          </cell>
          <cell r="D427">
            <v>26</v>
          </cell>
          <cell r="F427">
            <v>26</v>
          </cell>
        </row>
        <row r="428">
          <cell r="A428" t="str">
            <v>Сосиски Мусульманские "Просто выгодно" (в ср.защ.атм.)  СПК</v>
          </cell>
          <cell r="D428">
            <v>62</v>
          </cell>
          <cell r="F428">
            <v>62</v>
          </cell>
        </row>
        <row r="429">
          <cell r="A429" t="str">
            <v>Сосиски Оригинальные ТМ Стародворье  0,33 кг.  ПОКОМ</v>
          </cell>
          <cell r="F429">
            <v>21</v>
          </cell>
        </row>
        <row r="430">
          <cell r="A430" t="str">
            <v>Сосиски Сливушки #нежнушки ТМ Вязанка  0,33 кг.  ПОКОМ</v>
          </cell>
          <cell r="F430">
            <v>8</v>
          </cell>
        </row>
        <row r="431">
          <cell r="A431" t="str">
            <v>Сосиски Хот-дог ВЕС (лоток с ср.защ.атм.)   СПК</v>
          </cell>
          <cell r="D431">
            <v>9</v>
          </cell>
          <cell r="F431">
            <v>9</v>
          </cell>
        </row>
        <row r="432">
          <cell r="A432" t="str">
            <v>Сыр "Пармезан" 40% колотый 100 гр  ОСТАНКИНО</v>
          </cell>
          <cell r="D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D433">
            <v>69</v>
          </cell>
          <cell r="F433">
            <v>69</v>
          </cell>
        </row>
        <row r="434">
          <cell r="A434" t="str">
            <v>Сыр Боккончини копченый 40% 100 гр.  ОСТАНКИНО</v>
          </cell>
          <cell r="D434">
            <v>6</v>
          </cell>
          <cell r="F434">
            <v>6</v>
          </cell>
        </row>
        <row r="435">
          <cell r="A435" t="str">
            <v>Сыр Папа Может Гауда  45% 200гр     Останкино</v>
          </cell>
          <cell r="D435">
            <v>389</v>
          </cell>
          <cell r="F435">
            <v>389</v>
          </cell>
        </row>
        <row r="436">
          <cell r="A436" t="str">
            <v>Сыр Папа Может Гауда  45% вес     Останкино</v>
          </cell>
          <cell r="D436">
            <v>21.5</v>
          </cell>
          <cell r="F436">
            <v>21.5</v>
          </cell>
        </row>
        <row r="437">
          <cell r="A437" t="str">
            <v>Сыр Папа Может Гауда 48%, нарез, 125г (9 шт)  Останкино</v>
          </cell>
          <cell r="D437">
            <v>9</v>
          </cell>
          <cell r="F437">
            <v>9</v>
          </cell>
        </row>
        <row r="438">
          <cell r="A438" t="str">
            <v>Сыр Папа Может Голландский  45% 200гр     Останкино</v>
          </cell>
          <cell r="D438">
            <v>744</v>
          </cell>
          <cell r="F438">
            <v>744</v>
          </cell>
        </row>
        <row r="439">
          <cell r="A439" t="str">
            <v>Сыр Папа Может Голландский  45% вес      Останкино</v>
          </cell>
          <cell r="D439">
            <v>68.5</v>
          </cell>
          <cell r="F439">
            <v>68.5</v>
          </cell>
        </row>
        <row r="440">
          <cell r="A440" t="str">
            <v>Сыр Папа Может Голландский 45%, нарез, 125г (9 шт)  Останкино</v>
          </cell>
          <cell r="D440">
            <v>6</v>
          </cell>
          <cell r="F440">
            <v>6</v>
          </cell>
        </row>
        <row r="441">
          <cell r="A441" t="str">
            <v>Сыр Папа Может Министерский 45% 200г  Останкино</v>
          </cell>
          <cell r="D441">
            <v>13</v>
          </cell>
          <cell r="F441">
            <v>13</v>
          </cell>
        </row>
        <row r="442">
          <cell r="A442" t="str">
            <v>Сыр Папа Может Министерский 50%, нарезка 125г  Останкино</v>
          </cell>
          <cell r="D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D443">
            <v>8</v>
          </cell>
          <cell r="F443">
            <v>8</v>
          </cell>
        </row>
        <row r="444">
          <cell r="A444" t="str">
            <v>Сыр Папа Может Папин Завтрак 50% 200г  Останкино</v>
          </cell>
          <cell r="D444">
            <v>11</v>
          </cell>
          <cell r="F444">
            <v>11</v>
          </cell>
        </row>
        <row r="445">
          <cell r="A445" t="str">
            <v>Сыр Папа Может Российский  50% 200гр    Останкино</v>
          </cell>
          <cell r="D445">
            <v>941</v>
          </cell>
          <cell r="F445">
            <v>941</v>
          </cell>
        </row>
        <row r="446">
          <cell r="A446" t="str">
            <v>Сыр Папа Может Российский  50% вес    Останкино</v>
          </cell>
          <cell r="D446">
            <v>162.5</v>
          </cell>
          <cell r="F446">
            <v>162.5</v>
          </cell>
        </row>
        <row r="447">
          <cell r="A447" t="str">
            <v>Сыр Папа Может Российский 50%, нарезка 125г  Останкино</v>
          </cell>
          <cell r="D447">
            <v>119</v>
          </cell>
          <cell r="F447">
            <v>119</v>
          </cell>
        </row>
        <row r="448">
          <cell r="A448" t="str">
            <v>Сыр Папа Может Сливочный со вкусом.топл.молока 50% вес (=3,5кг)  Останкино</v>
          </cell>
          <cell r="D448">
            <v>166.5</v>
          </cell>
          <cell r="F448">
            <v>166.5</v>
          </cell>
        </row>
        <row r="449">
          <cell r="A449" t="str">
            <v>Сыр Папа Может Тильзитер   45% 200гр     Останкино</v>
          </cell>
          <cell r="D449">
            <v>483</v>
          </cell>
          <cell r="F449">
            <v>483</v>
          </cell>
        </row>
        <row r="450">
          <cell r="A450" t="str">
            <v>Сыр Папа Может Тильзитер   45% вес      Останкино</v>
          </cell>
          <cell r="D450">
            <v>76.5</v>
          </cell>
          <cell r="F450">
            <v>76.5</v>
          </cell>
        </row>
        <row r="451">
          <cell r="A451" t="str">
            <v>Сыр Папа Может Тильзитер 50%, нарезка 125г  Останкино</v>
          </cell>
          <cell r="D451">
            <v>5</v>
          </cell>
          <cell r="F451">
            <v>5</v>
          </cell>
        </row>
        <row r="452">
          <cell r="A452" t="str">
            <v>Сыр Папа Может Эдам 45% вес (=3,5кг)  Останкино</v>
          </cell>
          <cell r="D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D453">
            <v>64</v>
          </cell>
          <cell r="F453">
            <v>64</v>
          </cell>
        </row>
        <row r="454">
          <cell r="A454" t="str">
            <v>Сыр рассольный жирный Чечил 45% 100 гр  ОСТАНКИНО</v>
          </cell>
          <cell r="D454">
            <v>139</v>
          </cell>
          <cell r="F454">
            <v>139</v>
          </cell>
        </row>
        <row r="455">
          <cell r="A455" t="str">
            <v>Сыр рассольный жирный Чечил копченый 45% 100 гр  ОСТАНКИНО</v>
          </cell>
          <cell r="D455">
            <v>126</v>
          </cell>
          <cell r="F455">
            <v>126</v>
          </cell>
        </row>
        <row r="456">
          <cell r="A456" t="str">
            <v>Сыр Скаморца свежий 40% 100 гр.  ОСТАНКИНО</v>
          </cell>
          <cell r="D456">
            <v>6</v>
          </cell>
          <cell r="F456">
            <v>6</v>
          </cell>
        </row>
        <row r="457">
          <cell r="A457" t="str">
            <v>Сыр Творож. с Зеленью 140 гр.  ОСТАНКИНО</v>
          </cell>
          <cell r="D457">
            <v>74</v>
          </cell>
          <cell r="F457">
            <v>74</v>
          </cell>
        </row>
        <row r="458">
          <cell r="A458" t="str">
            <v>Сыр Творож. Сливочный 140 гр  ОСТАНКИНО</v>
          </cell>
          <cell r="D458">
            <v>103</v>
          </cell>
          <cell r="F458">
            <v>103</v>
          </cell>
        </row>
        <row r="459">
          <cell r="A459" t="str">
            <v>Сыч/Прод Коровино Российский 50% 200г НОВАЯ СЗМЖ  ОСТАНКИНО</v>
          </cell>
          <cell r="D459">
            <v>86</v>
          </cell>
          <cell r="F459">
            <v>86</v>
          </cell>
        </row>
        <row r="460">
          <cell r="A460" t="str">
            <v>Сыч/Прод Коровино Российский 50% 200г СЗМЖ  ОСТАНКИНО</v>
          </cell>
          <cell r="D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89.77</v>
          </cell>
          <cell r="F461">
            <v>89.77</v>
          </cell>
        </row>
        <row r="462">
          <cell r="A462" t="str">
            <v>Сыч/Прод Коровино Тильзитер 50% 200г НОВАЯ СЗМЖ  ОСТАНКИНО</v>
          </cell>
          <cell r="D462">
            <v>17</v>
          </cell>
          <cell r="F462">
            <v>17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155</v>
          </cell>
          <cell r="F463">
            <v>155</v>
          </cell>
        </row>
        <row r="464">
          <cell r="A464" t="str">
            <v>Тильзитер сыр 45%ж, 180 г, фасованный Сыробогатов   Линия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D467">
            <v>51</v>
          </cell>
          <cell r="F467">
            <v>51</v>
          </cell>
        </row>
        <row r="468">
          <cell r="A468" t="str">
            <v>Уши свиные копченые к пиву 0,15кг нар. д/ф шт.  СПК</v>
          </cell>
          <cell r="D468">
            <v>52</v>
          </cell>
          <cell r="F468">
            <v>52</v>
          </cell>
        </row>
        <row r="469">
          <cell r="A469" t="str">
            <v>Фестивальная с/к 0,10 кг.шт. нарезка (лоток с ср.защ.атм.)  СПК</v>
          </cell>
          <cell r="D469">
            <v>210</v>
          </cell>
          <cell r="F469">
            <v>210</v>
          </cell>
        </row>
        <row r="470">
          <cell r="A470" t="str">
            <v>Фестивальная с/к 0,235 кг.шт.  СПК</v>
          </cell>
          <cell r="D470">
            <v>591</v>
          </cell>
          <cell r="F470">
            <v>591</v>
          </cell>
        </row>
        <row r="471">
          <cell r="A471" t="str">
            <v>Фестивальная с/к ВЕС   СПК</v>
          </cell>
          <cell r="D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F472">
            <v>52.7</v>
          </cell>
        </row>
        <row r="473">
          <cell r="A473" t="str">
            <v>Фуэт с/в "Эликатессе" 160 гр.шт.  СПК</v>
          </cell>
          <cell r="D473">
            <v>142</v>
          </cell>
          <cell r="F473">
            <v>142</v>
          </cell>
        </row>
        <row r="474">
          <cell r="A474" t="str">
            <v>Хинкали Классические хинкали ВЕС,  ПОКОМ</v>
          </cell>
          <cell r="D474">
            <v>5</v>
          </cell>
          <cell r="F474">
            <v>102</v>
          </cell>
        </row>
        <row r="475">
          <cell r="A475" t="str">
            <v>Хотстеры ТМ Горячая штучка ТС Хотстеры 0,25 кг зам  ПОКОМ</v>
          </cell>
          <cell r="D475">
            <v>262</v>
          </cell>
          <cell r="F475">
            <v>1583</v>
          </cell>
        </row>
        <row r="476">
          <cell r="A476" t="str">
            <v>Хрустящие крылышки острые к пиву ТМ Горячая штучка 0,3кг зам  ПОКОМ</v>
          </cell>
          <cell r="F476">
            <v>91</v>
          </cell>
        </row>
        <row r="477">
          <cell r="A477" t="str">
            <v>Хрустящие крылышки ТМ Горячая штучка 0,3 кг зам  ПОКОМ</v>
          </cell>
          <cell r="D477">
            <v>4</v>
          </cell>
          <cell r="F477">
            <v>143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18</v>
          </cell>
        </row>
        <row r="479">
          <cell r="A479" t="str">
            <v>Чебупай сочное яблоко ТМ Горячая штучка 0,2 кг зам.  ПОКОМ</v>
          </cell>
          <cell r="F479">
            <v>169</v>
          </cell>
        </row>
        <row r="480">
          <cell r="A480" t="str">
            <v>Чебупай спелая вишня ТМ Горячая штучка 0,2 кг зам.  ПОКОМ</v>
          </cell>
          <cell r="F480">
            <v>229</v>
          </cell>
        </row>
        <row r="481">
          <cell r="A481" t="str">
            <v>Чебупели Курочка гриль ТМ Горячая штучка, 0,3 кг зам  ПОКОМ</v>
          </cell>
          <cell r="D481">
            <v>5</v>
          </cell>
          <cell r="F481">
            <v>329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804</v>
          </cell>
          <cell r="F482">
            <v>2540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1514</v>
          </cell>
          <cell r="F483">
            <v>3423</v>
          </cell>
        </row>
        <row r="484">
          <cell r="A484" t="str">
            <v>Чебуреки Мясные вес 2,7  ПОКОМ</v>
          </cell>
          <cell r="D484">
            <v>5.4</v>
          </cell>
          <cell r="F484">
            <v>112.9</v>
          </cell>
        </row>
        <row r="485">
          <cell r="A485" t="str">
            <v>Чебуреки с мясом, грибами и картофелем. ВЕС  ПОКОМ</v>
          </cell>
          <cell r="F485">
            <v>17.7</v>
          </cell>
        </row>
        <row r="486">
          <cell r="A486" t="str">
            <v>Чебуреки сочные, ВЕС, куриные жарен. зам  ПОКОМ</v>
          </cell>
          <cell r="D486">
            <v>10</v>
          </cell>
          <cell r="F486">
            <v>489.6</v>
          </cell>
        </row>
        <row r="487">
          <cell r="A487" t="str">
            <v>Чизбургер плав продукт с сыром, 130 г (слайсы) 45% ж, ТМ СВЕЖАЯ МАРКА  Линия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D488">
            <v>5</v>
          </cell>
          <cell r="F488">
            <v>5</v>
          </cell>
        </row>
        <row r="489">
          <cell r="A489" t="str">
            <v>ШЕЙКА С/К НАРЕЗ. 95ГР МГА МЯСН.ПРОД.КАТ.А ЧК  Клин</v>
          </cell>
          <cell r="D489">
            <v>17</v>
          </cell>
          <cell r="F489">
            <v>17</v>
          </cell>
        </row>
        <row r="490">
          <cell r="A490" t="str">
            <v>Шпикачки Русские (черева) (в ср.защ.атм.) "Высокий вкус"  СПК</v>
          </cell>
          <cell r="D490">
            <v>105</v>
          </cell>
          <cell r="F490">
            <v>105</v>
          </cell>
        </row>
        <row r="491">
          <cell r="A491" t="str">
            <v>Эликапреза с/в "Эликатессе" 0,10 кг.шт. нарезка (лоток с ср.защ.атм.)  СПК</v>
          </cell>
          <cell r="D491">
            <v>117</v>
          </cell>
          <cell r="F491">
            <v>118</v>
          </cell>
        </row>
        <row r="492">
          <cell r="A492" t="str">
            <v>Юбилейная с/к 0,10 кг.шт. нарезка (лоток с ср.защ.атм.)  СПК</v>
          </cell>
          <cell r="D492">
            <v>81</v>
          </cell>
          <cell r="F492">
            <v>81</v>
          </cell>
        </row>
        <row r="493">
          <cell r="A493" t="str">
            <v>Юбилейная с/к 0,235 кг.шт.  СПК</v>
          </cell>
          <cell r="D493">
            <v>602</v>
          </cell>
          <cell r="F493">
            <v>602</v>
          </cell>
        </row>
        <row r="494">
          <cell r="A494" t="str">
            <v>Янтарь сыр плавленый 50% ж, фольга 80г, ТМ Сыробогатов (150 суток)   Линия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F495">
            <v>48</v>
          </cell>
        </row>
        <row r="496">
          <cell r="A496" t="str">
            <v>Итого</v>
          </cell>
          <cell r="D496">
            <v>126333.86199999999</v>
          </cell>
          <cell r="F496">
            <v>294401.77799999999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28.09.2023 - 28.09.2023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10.811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72.87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91.341999999999999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151.91499999999999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73.813999999999993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9</v>
          </cell>
        </row>
        <row r="13">
          <cell r="A13" t="str">
            <v xml:space="preserve"> 022  Колбаса Вязанка со шпиком, вектор 0,5кг, ПОКОМ</v>
          </cell>
          <cell r="D13">
            <v>43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584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092  Сосиски Баварские с сыром,  0.42кг,ПОКОМ</v>
          </cell>
          <cell r="D26">
            <v>558</v>
          </cell>
        </row>
        <row r="27">
          <cell r="A27" t="str">
            <v xml:space="preserve"> 096  Сосиски Баварские,  0.42кг,ПОКОМ</v>
          </cell>
          <cell r="D27">
            <v>985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146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76.602999999999994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769.00599999999997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55.404000000000003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106.663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49.835000000000001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1463.2619999999999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17.277999999999999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4.4219999999999997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101.014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661.7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770.61599999999999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67.516000000000005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7.827</v>
          </cell>
        </row>
        <row r="45">
          <cell r="A45" t="str">
            <v xml:space="preserve"> 240  Колбаса Салями охотничья, ВЕС. ПОКОМ</v>
          </cell>
          <cell r="D45">
            <v>1.867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78.212000000000003</v>
          </cell>
        </row>
        <row r="47">
          <cell r="A47" t="str">
            <v xml:space="preserve"> 243  Колбаса Сервелат Зернистый, ВЕС.  ПОКОМ</v>
          </cell>
          <cell r="D47">
            <v>2.84</v>
          </cell>
        </row>
        <row r="48">
          <cell r="A48" t="str">
            <v xml:space="preserve"> 247  Сардельки Нежные, ВЕС.  ПОКОМ</v>
          </cell>
          <cell r="D48">
            <v>33.923000000000002</v>
          </cell>
        </row>
        <row r="49">
          <cell r="A49" t="str">
            <v xml:space="preserve"> 248  Сардельки Сочные ТМ Особый рецепт,   ПОКОМ</v>
          </cell>
          <cell r="D49">
            <v>54.32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242.34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12.343999999999999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67.679000000000002</v>
          </cell>
        </row>
        <row r="53">
          <cell r="A53" t="str">
            <v xml:space="preserve"> 263  Шпикачки Стародворские, ВЕС.  ПОКОМ</v>
          </cell>
          <cell r="D53">
            <v>29.747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58.505000000000003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86.840999999999994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67.593000000000004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312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372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D60">
            <v>1</v>
          </cell>
        </row>
        <row r="61">
          <cell r="A61" t="str">
            <v xml:space="preserve"> 283  Сосиски Сочинки, ВЕС, ТМ Стародворье ПОКОМ</v>
          </cell>
          <cell r="D61">
            <v>82.826999999999998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285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31.358000000000001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732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818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14.952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11.412000000000001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258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229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53.804000000000002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97.016000000000005</v>
          </cell>
        </row>
        <row r="75">
          <cell r="A75" t="str">
            <v xml:space="preserve"> 316  Колбаса Нежная ТМ Зареченские ВЕС  ПОКОМ</v>
          </cell>
          <cell r="D75">
            <v>32.933999999999997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2.9740000000000002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220.60900000000001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449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558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3.0659999999999998</v>
          </cell>
        </row>
        <row r="82">
          <cell r="A82" t="str">
            <v xml:space="preserve"> 327  Сосиски Сочинки с сыром ТМ Стародворье, ВЕС ПОКОМ</v>
          </cell>
          <cell r="D82">
            <v>1.3979999999999999</v>
          </cell>
        </row>
        <row r="83">
          <cell r="A83" t="str">
            <v xml:space="preserve"> 328  Сардельки Сочинки Стародворье ТМ  0,4 кг ПОКОМ</v>
          </cell>
          <cell r="D83">
            <v>32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164.477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70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246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210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60.646999999999998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86.793000000000006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138.417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128.91499999999999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D93">
            <v>6.62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13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20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29.356000000000002</v>
          </cell>
        </row>
        <row r="99">
          <cell r="A99" t="str">
            <v xml:space="preserve"> 372  Ветчина Сочинка ТМ Стародворье. ВЕС ПОКОМ</v>
          </cell>
          <cell r="D99">
            <v>1.3460000000000001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8.1470000000000002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2.5659999999999998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16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27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52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389</v>
          </cell>
        </row>
        <row r="107">
          <cell r="A107" t="str">
            <v>3215 ВЕТЧ.МЯСНАЯ Папа может п/о 0.4кг 8шт.    ОСТАНКИНО</v>
          </cell>
          <cell r="D107">
            <v>55</v>
          </cell>
        </row>
        <row r="108">
          <cell r="A108" t="str">
            <v>3582 Ароматная с/к в/у_Ашан  ОСТАНКИНО</v>
          </cell>
          <cell r="D108">
            <v>1.0069999999999999</v>
          </cell>
        </row>
        <row r="109">
          <cell r="A109" t="str">
            <v>3678 СОЧНЫЕ сос п/о мгс 2*2     ОСТАНКИНО</v>
          </cell>
          <cell r="D109">
            <v>203.56200000000001</v>
          </cell>
        </row>
        <row r="110">
          <cell r="A110" t="str">
            <v>3717 СОЧНЫЕ сос п/о мгс 1*6 ОСТАНКИНО</v>
          </cell>
          <cell r="D110">
            <v>177.3</v>
          </cell>
        </row>
        <row r="111">
          <cell r="A111" t="str">
            <v>3822 СЕРВЕЛАТ КОНЬЯЧНЫЙ в/к в/у_Ашан  ОСТАНКИНО</v>
          </cell>
          <cell r="D111">
            <v>0.83899999999999997</v>
          </cell>
        </row>
        <row r="112">
          <cell r="A112" t="str">
            <v>3825 ВЕНСКАЯ САЛЯМИ п/к в/у_Ашан  ОСТАНКИНО</v>
          </cell>
          <cell r="D112">
            <v>0.83799999999999997</v>
          </cell>
        </row>
        <row r="113">
          <cell r="A113" t="str">
            <v>3969 МЯСНАЯ Папа может вар п/о_Ашан  ОСТАНКИНО</v>
          </cell>
          <cell r="D113">
            <v>1.3</v>
          </cell>
        </row>
        <row r="114">
          <cell r="A114" t="str">
            <v>4063 МЯСНАЯ Папа может вар п/о_Л   ОСТАНКИНО</v>
          </cell>
          <cell r="D114">
            <v>239.44300000000001</v>
          </cell>
        </row>
        <row r="115">
          <cell r="A115" t="str">
            <v>4117 ЭКСТРА Папа может с/к в/у_Л   ОСТАНКИНО</v>
          </cell>
          <cell r="D115">
            <v>25.747</v>
          </cell>
        </row>
        <row r="116">
          <cell r="A116" t="str">
            <v>4574 Мясная со шпиком Папа может вар п/о ОСТАНКИНО</v>
          </cell>
          <cell r="D116">
            <v>36.543999999999997</v>
          </cell>
        </row>
        <row r="117">
          <cell r="A117" t="str">
            <v>4611 ВЕТЧ.ЛЮБИТЕЛЬСКАЯ п/о 0.4кг ОСТАНКИНО</v>
          </cell>
          <cell r="D117">
            <v>10</v>
          </cell>
        </row>
        <row r="118">
          <cell r="A118" t="str">
            <v>4614 ВЕТЧ.ЛЮБИТЕЛЬСКАЯ п/о _ ОСТАНКИНО</v>
          </cell>
          <cell r="D118">
            <v>24.071000000000002</v>
          </cell>
        </row>
        <row r="119">
          <cell r="A119" t="str">
            <v>4813 ФИЛЕЙНАЯ Папа может вар п/о_Л   ОСТАНКИНО</v>
          </cell>
          <cell r="D119">
            <v>53.734999999999999</v>
          </cell>
        </row>
        <row r="120">
          <cell r="A120" t="str">
            <v>4993 САЛЯМИ ИТАЛЬЯНСКАЯ с/к в/у 1/250*8_120c ОСТАНКИНО</v>
          </cell>
          <cell r="D120">
            <v>92</v>
          </cell>
        </row>
        <row r="121">
          <cell r="A121" t="str">
            <v>5336 ОСОБАЯ вар п/о  ОСТАНКИНО</v>
          </cell>
          <cell r="D121">
            <v>6.1050000000000004</v>
          </cell>
        </row>
        <row r="122">
          <cell r="A122" t="str">
            <v>5337 ОСОБАЯ СО ШПИКОМ вар п/о  ОСТАНКИНО</v>
          </cell>
          <cell r="D122">
            <v>12.122999999999999</v>
          </cell>
        </row>
        <row r="123">
          <cell r="A123" t="str">
            <v>5341 СЕРВЕЛАТ ОХОТНИЧИЙ в/к в/у  ОСТАНКИНО</v>
          </cell>
          <cell r="D123">
            <v>57.637999999999998</v>
          </cell>
        </row>
        <row r="124">
          <cell r="A124" t="str">
            <v>5483 ЭКСТРА Папа может с/к в/у 1/250 8шт.   ОСТАНКИНО</v>
          </cell>
          <cell r="D124">
            <v>110</v>
          </cell>
        </row>
        <row r="125">
          <cell r="A125" t="str">
            <v>5487 ДОКТОРСКАЯ ГОСТ вар в/у 0.35кг 6шт.  ОСТАНКИНО</v>
          </cell>
          <cell r="D125">
            <v>1</v>
          </cell>
        </row>
        <row r="126">
          <cell r="A126" t="str">
            <v>5544 Сервелат Финский в/к в/у_45с НОВАЯ ОСТАНКИНО</v>
          </cell>
          <cell r="D126">
            <v>107.3</v>
          </cell>
        </row>
        <row r="127">
          <cell r="A127" t="str">
            <v>5682 САЛЯМИ МЕЛКОЗЕРНЕНАЯ с/к в/у 1/120_60с   ОСТАНКИНО</v>
          </cell>
          <cell r="D127">
            <v>227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12.8</v>
          </cell>
        </row>
        <row r="130">
          <cell r="A130" t="str">
            <v>5818 МЯСНЫЕ Папа может сос п/о мгс 1*3_45с   ОСТАНКИНО</v>
          </cell>
          <cell r="D130">
            <v>29.079000000000001</v>
          </cell>
        </row>
        <row r="131">
          <cell r="A131" t="str">
            <v>5820 СЛИВОЧНЫЕ Папа может сос п/о мгс 2*2_45с   ОСТАНКИНО</v>
          </cell>
          <cell r="D131">
            <v>18.725999999999999</v>
          </cell>
        </row>
        <row r="132">
          <cell r="A132" t="str">
            <v>5851 ЭКСТРА Папа может вар п/о   ОСТАНКИНО</v>
          </cell>
          <cell r="D132">
            <v>95.25</v>
          </cell>
        </row>
        <row r="133">
          <cell r="A133" t="str">
            <v>5931 ОХОТНИЧЬЯ Папа может с/к в/у 1/220 8шт.   ОСТАНКИНО</v>
          </cell>
          <cell r="D133">
            <v>108</v>
          </cell>
        </row>
        <row r="134">
          <cell r="A134" t="str">
            <v>5981 МОЛОЧНЫЕ ТРАДИЦ. сос п/о мгс 1*6_45с   ОСТАНКИНО</v>
          </cell>
          <cell r="D134">
            <v>1.0900000000000001</v>
          </cell>
        </row>
        <row r="135">
          <cell r="A135" t="str">
            <v>5988 МОЛОЧНЫЕ ТРАДИЦ. сос п/о мгс 0,4кг 45с  ОСТАНКИНО</v>
          </cell>
          <cell r="D135">
            <v>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9.4</v>
          </cell>
        </row>
        <row r="138">
          <cell r="A138" t="str">
            <v>6041 МОЛОЧНЫЕ К ЗАВТРАКУ сос п/о мгс 1*3  ОСТАНКИНО</v>
          </cell>
          <cell r="D138">
            <v>25.879000000000001</v>
          </cell>
        </row>
        <row r="139">
          <cell r="A139" t="str">
            <v>6042 МОЛОЧНЫЕ К ЗАВТРАКУ сос п/о в/у 0.4кг   ОСТАНКИНО</v>
          </cell>
          <cell r="D139">
            <v>328</v>
          </cell>
        </row>
        <row r="140">
          <cell r="A140" t="str">
            <v>6062 МОЛОЧНЫЕ К ЗАВТРАКУ сос п/о мгс 2*2   ОСТАНКИНО</v>
          </cell>
          <cell r="D140">
            <v>45.375</v>
          </cell>
        </row>
        <row r="141">
          <cell r="A141" t="str">
            <v>6123 МОЛОЧНЫЕ КЛАССИЧЕСКИЕ ПМ сос п/о мгс 2*4   ОСТАНКИНО</v>
          </cell>
          <cell r="D141">
            <v>191.17099999999999</v>
          </cell>
        </row>
        <row r="142">
          <cell r="A142" t="str">
            <v>6241 ХОТ-ДОГ Папа может сос п/о мгс 0.38кг  ОСТАНКИНО</v>
          </cell>
          <cell r="D142">
            <v>9</v>
          </cell>
        </row>
        <row r="143">
          <cell r="A143" t="str">
            <v>6247 ДОМАШНЯЯ Папа может вар п/о 0,4кг 8шт.  ОСТАНКИНО</v>
          </cell>
          <cell r="D143">
            <v>5</v>
          </cell>
        </row>
        <row r="144">
          <cell r="A144" t="str">
            <v>6268 ГОВЯЖЬЯ Папа может вар п/о 0,4кг 8 шт.  ОСТАНКИНО</v>
          </cell>
          <cell r="D144">
            <v>24</v>
          </cell>
        </row>
        <row r="145">
          <cell r="A145" t="str">
            <v>6279 КОРЕЙКА ПО-ОСТ.к/в в/с с/н в/у 1/150_45с  ОСТАНКИНО</v>
          </cell>
          <cell r="D145">
            <v>18</v>
          </cell>
        </row>
        <row r="146">
          <cell r="A146" t="str">
            <v>6281 СВИНИНА ДЕЛИКАТ. к/в мл/к в/у 0.3кг 45с  ОСТАНКИНО</v>
          </cell>
          <cell r="D146">
            <v>34</v>
          </cell>
        </row>
        <row r="147">
          <cell r="A147" t="str">
            <v>6297 ФИЛЕЙНЫЕ сос ц/о в/у 1/270 12шт_45с  ОСТАНКИНО</v>
          </cell>
          <cell r="D147">
            <v>306</v>
          </cell>
        </row>
        <row r="148">
          <cell r="A148" t="str">
            <v>6325 ДОКТОРСКАЯ ПРЕМИУМ вар п/о 0.4кг 8шт.  ОСТАНКИНО</v>
          </cell>
          <cell r="D148">
            <v>116</v>
          </cell>
        </row>
        <row r="149">
          <cell r="A149" t="str">
            <v>6332 МЯСНАЯ Папа может вар п/о 0.5кг 8шт.  ОСТАНКИНО</v>
          </cell>
          <cell r="D149">
            <v>7</v>
          </cell>
        </row>
        <row r="150">
          <cell r="A150" t="str">
            <v>6333 МЯСНАЯ Папа может вар п/о 0.4кг 8шт.  ОСТАНКИНО</v>
          </cell>
          <cell r="D150">
            <v>754</v>
          </cell>
        </row>
        <row r="151">
          <cell r="A151" t="str">
            <v>6353 ЭКСТРА Папа может вар п/о 0.4кг 8шт.  ОСТАНКИНО</v>
          </cell>
          <cell r="D151">
            <v>409</v>
          </cell>
        </row>
        <row r="152">
          <cell r="A152" t="str">
            <v>6392 ФИЛЕЙНАЯ Папа может вар п/о 0.4кг. ОСТАНКИНО</v>
          </cell>
          <cell r="D152">
            <v>579</v>
          </cell>
        </row>
        <row r="153">
          <cell r="A153" t="str">
            <v>6415 БАЛЫКОВАЯ Коровино п/к в/у 0.84кг 6шт.  ОСТАНКИНО</v>
          </cell>
          <cell r="D153">
            <v>76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6428 СОЧНЫЙ ГРИЛЬ ПМ сос п/о мгс 0.45кг 8шт.  ОСТАНКИНО</v>
          </cell>
          <cell r="D155">
            <v>1</v>
          </cell>
        </row>
        <row r="156">
          <cell r="A156" t="str">
            <v>6438 БОГАТЫРСКИЕ Папа Может сос п/о в/у 0,3кг  ОСТАНКИНО</v>
          </cell>
          <cell r="D156">
            <v>101</v>
          </cell>
        </row>
        <row r="157">
          <cell r="A157" t="str">
            <v>6439 ХОТ-ДОГ Папа может сос п/о мгс 0.38кг  ОСТАНКИНО</v>
          </cell>
          <cell r="D157">
            <v>9</v>
          </cell>
        </row>
        <row r="158">
          <cell r="A158" t="str">
            <v>6445 БЕКОН с/к с/н в/у 1/180 10шт.  ОСТАНКИНО</v>
          </cell>
          <cell r="D158">
            <v>3</v>
          </cell>
        </row>
        <row r="159">
          <cell r="A159" t="str">
            <v>6448 СВИНИНА МАДЕРА с/к с/н в/у 1/100 10шт.   ОСТАНКИНО</v>
          </cell>
          <cell r="D159">
            <v>31</v>
          </cell>
        </row>
        <row r="160">
          <cell r="A160" t="str">
            <v>6450 БЕКОН с/к с/н в/у 1/100 10шт.  ОСТАНКИНО</v>
          </cell>
          <cell r="D160">
            <v>60</v>
          </cell>
        </row>
        <row r="161">
          <cell r="A161" t="str">
            <v>6453 ЭКСТРА Папа может с/к с/н в/у 1/100 14шт.   ОСТАНКИНО</v>
          </cell>
          <cell r="D161">
            <v>255</v>
          </cell>
        </row>
        <row r="162">
          <cell r="A162" t="str">
            <v>6454 АРОМАТНАЯ с/к с/н в/у 1/100 14шт.  ОСТАНКИНО</v>
          </cell>
          <cell r="D162">
            <v>213</v>
          </cell>
        </row>
        <row r="163">
          <cell r="A163" t="str">
            <v>6461 СОЧНЫЙ ГРИЛЬ ПМ сос п/о мгс 1*6  ОСТАНКИНО</v>
          </cell>
          <cell r="D163">
            <v>5.133</v>
          </cell>
        </row>
        <row r="164">
          <cell r="A164" t="str">
            <v>6475 С СЫРОМ Папа может сос ц/о мгс 0.4кг6шт  ОСТАНКИНО</v>
          </cell>
          <cell r="D164">
            <v>72</v>
          </cell>
        </row>
        <row r="165">
          <cell r="A165" t="str">
            <v>6517 БОГАТЫРСКИЕ Папа Может сос п/о 1*6  ОСТАНКИНО</v>
          </cell>
          <cell r="D165">
            <v>2.0950000000000002</v>
          </cell>
        </row>
        <row r="166">
          <cell r="A166" t="str">
            <v>6527 ШПИКАЧКИ СОЧНЫЕ ПМ сар б/о мгс 1*3 45с ОСТАНКИНО</v>
          </cell>
          <cell r="D166">
            <v>105.202</v>
          </cell>
        </row>
        <row r="167">
          <cell r="A167" t="str">
            <v>6534 СЕРВЕЛАТ ФИНСКИЙ СН в/к п/о 0.35кг 8шт  ОСТАНКИНО</v>
          </cell>
          <cell r="D167">
            <v>7</v>
          </cell>
        </row>
        <row r="168">
          <cell r="A168" t="str">
            <v>6535 СЕРВЕЛАТ ОРЕХОВЫЙ СН в/к п/о 0,35кг 8шт.  ОСТАНКИНО</v>
          </cell>
          <cell r="D168">
            <v>13</v>
          </cell>
        </row>
        <row r="169">
          <cell r="A169" t="str">
            <v>6562 СЕРВЕЛАТ КАРЕЛЬСКИЙ СН в/к в/у 0,28кг  ОСТАНКИНО</v>
          </cell>
          <cell r="D169">
            <v>94</v>
          </cell>
        </row>
        <row r="170">
          <cell r="A170" t="str">
            <v>6563 СЛИВОЧНЫЕ СН сос п/о мгс 1*6  ОСТАНКИНО</v>
          </cell>
          <cell r="D170">
            <v>14.835000000000001</v>
          </cell>
        </row>
        <row r="171">
          <cell r="A171" t="str">
            <v>6564 СЕРВЕЛАТ ОРЕХОВЫЙ ПМ в/к в/у 0.31кг 8шт.  ОСТАНКИНО</v>
          </cell>
          <cell r="D171">
            <v>24</v>
          </cell>
        </row>
        <row r="172">
          <cell r="A172" t="str">
            <v>6565 СЕРВЕЛАТ С АРОМ.ТРАВАМИ в/к в/у 0,31кг  ОСТАНКИНО</v>
          </cell>
          <cell r="D172">
            <v>20</v>
          </cell>
        </row>
        <row r="173">
          <cell r="A173" t="str">
            <v>6566 СЕРВЕЛАТ С БЕЛ.ГРИБАМИ в/к в/у 0,31кг  ОСТАНКИНО</v>
          </cell>
          <cell r="D173">
            <v>19</v>
          </cell>
        </row>
        <row r="174">
          <cell r="A174" t="str">
            <v>6589 МОЛОЧНЫЕ ГОСТ СН сос п/о мгс 0.41кг 10шт  ОСТАНКИНО</v>
          </cell>
          <cell r="D174">
            <v>4</v>
          </cell>
        </row>
        <row r="175">
          <cell r="A175" t="str">
            <v>6590 СЛИВОЧНЫЕ СН сос п/о мгс 0.41кг 10шт.  ОСТАНКИНО</v>
          </cell>
          <cell r="D175">
            <v>62</v>
          </cell>
        </row>
        <row r="176">
          <cell r="A176" t="str">
            <v>6592 ДОКТОРСКАЯ СН вар п/о  ОСТАНКИНО</v>
          </cell>
          <cell r="D176">
            <v>8.2050000000000001</v>
          </cell>
        </row>
        <row r="177">
          <cell r="A177" t="str">
            <v>6593 ДОКТОРСКАЯ СН вар п/о 0.45кг 8шт.  ОСТАНКИНО</v>
          </cell>
          <cell r="D177">
            <v>42</v>
          </cell>
        </row>
        <row r="178">
          <cell r="A178" t="str">
            <v>6594 МОЛОЧНАЯ СН вар п/о  ОСТАНКИНО</v>
          </cell>
          <cell r="D178">
            <v>31.283000000000001</v>
          </cell>
        </row>
        <row r="179">
          <cell r="A179" t="str">
            <v>6595 МОЛОЧНАЯ СН вар п/о 0.45кг 8шт.  ОСТАНКИНО</v>
          </cell>
          <cell r="D179">
            <v>32</v>
          </cell>
        </row>
        <row r="180">
          <cell r="A180" t="str">
            <v>6601 ГОВЯЖЬИ СН сос п/о мгс 1*6  ОСТАНКИНО</v>
          </cell>
          <cell r="D180">
            <v>41.429000000000002</v>
          </cell>
        </row>
        <row r="181">
          <cell r="A181" t="str">
            <v>6606 СЫТНЫЕ Папа может сар б/о мгс 1*3 45с  ОСТАНКИНО</v>
          </cell>
          <cell r="D181">
            <v>22.707999999999998</v>
          </cell>
        </row>
        <row r="182">
          <cell r="A182" t="str">
            <v>6641 СЛИВОЧНЫЕ ПМ сос п/о мгс 0,41кг 10шт.  ОСТАНКИНО</v>
          </cell>
          <cell r="D182">
            <v>286</v>
          </cell>
        </row>
        <row r="183">
          <cell r="A183" t="str">
            <v>6642 СОЧНЫЙ ГРИЛЬ ПМ сос п/о мгс 0,41кг 8шт.  ОСТАНКИНО</v>
          </cell>
          <cell r="D183">
            <v>279</v>
          </cell>
        </row>
        <row r="184">
          <cell r="A184" t="str">
            <v>6644 СОЧНЫЕ ПМ сос п/о мгс 0,41кг 10шт.  ОСТАНКИНО</v>
          </cell>
          <cell r="D184">
            <v>530</v>
          </cell>
        </row>
        <row r="185">
          <cell r="A185" t="str">
            <v>6648 СОЧНЫЕ Папа может сар п/о мгс 1*3  ОСТАНКИНО</v>
          </cell>
          <cell r="D185">
            <v>11.569000000000001</v>
          </cell>
        </row>
        <row r="186">
          <cell r="A186" t="str">
            <v>6650 СОЧНЫЕ С СЫРОМ ПМ сар п/о мгс 1*3  ОСТАНКИНО</v>
          </cell>
          <cell r="D186">
            <v>8.3789999999999996</v>
          </cell>
        </row>
        <row r="187">
          <cell r="A187" t="str">
            <v>6658 АРОМАТНАЯ С ЧЕСНОЧКОМ СН в/к мтс 0.330кг  ОСТАНКИНО</v>
          </cell>
          <cell r="D187">
            <v>8</v>
          </cell>
        </row>
        <row r="188">
          <cell r="A188" t="str">
            <v>6666 БОЯНСКАЯ Папа может п/к в/у 0,28кг 8 шт. ОСТАНКИНО</v>
          </cell>
          <cell r="D188">
            <v>213</v>
          </cell>
        </row>
        <row r="189">
          <cell r="A189" t="str">
            <v>6669 ВЕНСКАЯ САЛЯМИ п/к в/у 0.28кг 8шт  ОСТАНКИНО</v>
          </cell>
          <cell r="D189">
            <v>131</v>
          </cell>
        </row>
        <row r="190">
          <cell r="A190" t="str">
            <v>6672 ВЕНСКАЯ САЛЯМИ п/к в/у 0.42кг 8шт.  ОСТАНКИНО</v>
          </cell>
          <cell r="D190">
            <v>9</v>
          </cell>
        </row>
        <row r="191">
          <cell r="A191" t="str">
            <v>6682 СЕРВЕЛАТ ЗЕРНИСТЫЙ в/к в/у 0.42кг 8шт.  ОСТАНКИНО</v>
          </cell>
          <cell r="D191">
            <v>1</v>
          </cell>
        </row>
        <row r="192">
          <cell r="A192" t="str">
            <v>6683 СЕРВЕЛАТ ЗЕРНИСТЫЙ ПМ в/к в/у 0,35кг  ОСТАНКИНО</v>
          </cell>
          <cell r="D192">
            <v>509</v>
          </cell>
        </row>
        <row r="193">
          <cell r="A193" t="str">
            <v>6684 СЕРВЕЛАТ КАРЕЛЬСКИЙ ПМ в/к в/у 0.28кг  ОСТАНКИНО</v>
          </cell>
          <cell r="D193">
            <v>543</v>
          </cell>
        </row>
        <row r="194">
          <cell r="A194" t="str">
            <v>6689 СЕРВЕЛАТ ОХОТНИЧИЙ ПМ в/к в/у 0,35кг 8шт  ОСТАНКИНО</v>
          </cell>
          <cell r="D194">
            <v>708</v>
          </cell>
        </row>
        <row r="195">
          <cell r="A195" t="str">
            <v>6692 СЕРВЕЛАТ ПРИМА в/к в/у 0.28кг 8шт.  ОСТАНКИНО</v>
          </cell>
          <cell r="D195">
            <v>123</v>
          </cell>
        </row>
        <row r="196">
          <cell r="A196" t="str">
            <v>6693 СЕРВЕЛАТ РОССИЙСКИЙ в/к в/у 0.42кг 8шт.  ОСТАНКИНО</v>
          </cell>
          <cell r="D196">
            <v>2</v>
          </cell>
        </row>
        <row r="197">
          <cell r="A197" t="str">
            <v>6697 СЕРВЕЛАТ ФИНСКИЙ ПМ в/к в/у 0,35кг 8шт.  ОСТАНКИНО</v>
          </cell>
          <cell r="D197">
            <v>712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6</v>
          </cell>
        </row>
        <row r="200">
          <cell r="A200" t="str">
            <v>БОНУС_283  Сосиски Сочинки, ВЕС, ТМ Стародворье ПОКОМ</v>
          </cell>
          <cell r="D200">
            <v>92.337999999999994</v>
          </cell>
        </row>
        <row r="201">
          <cell r="A201" t="str">
            <v>БОНУС_6087 СОЧНЫЕ ПМ сос п/о мгс 0,41кг 10шт.  ОСТАНКИНО</v>
          </cell>
          <cell r="D201">
            <v>158</v>
          </cell>
        </row>
        <row r="202">
          <cell r="A202" t="str">
            <v>БОНУС_6088 СОЧНЫЕ сос п/о мгс 1*6 ОСТАНКИНО</v>
          </cell>
          <cell r="D202">
            <v>22.917999999999999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65</v>
          </cell>
        </row>
        <row r="204">
          <cell r="A204" t="str">
            <v>БОНУС_Колбаса Мясорубская с рубленой грудинкой 0,35кг срез ТМ Стародворье  ПОКОМ</v>
          </cell>
          <cell r="D204">
            <v>100</v>
          </cell>
        </row>
        <row r="205">
          <cell r="A205" t="str">
            <v>БОНУС_Колбаса Мясорубская с рубленой грудинкой ВЕС ТМ Стародворье  ПОКОМ</v>
          </cell>
          <cell r="D205">
            <v>46.09</v>
          </cell>
        </row>
        <row r="206">
          <cell r="A206" t="str">
            <v>БОНУС_Мини-сосиски в тесте "Фрайпики" 1,8кг ВЕС,  ПОКОМ</v>
          </cell>
          <cell r="D206">
            <v>36.1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78</v>
          </cell>
        </row>
        <row r="208">
          <cell r="A208" t="str">
            <v>БОНУС_Сосиски Баварские,  0.42кг,ПОКОМ</v>
          </cell>
          <cell r="D208">
            <v>210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3</v>
          </cell>
        </row>
        <row r="211">
          <cell r="A211" t="str">
            <v>Вацлавская п/к (черева) 390 гр.шт. термоус.пак  СПК</v>
          </cell>
          <cell r="D211">
            <v>17</v>
          </cell>
        </row>
        <row r="212">
          <cell r="A212" t="str">
            <v>Ветчина Вацлавская 400 гр.шт.  СПК</v>
          </cell>
          <cell r="D212">
            <v>12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52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161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268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74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11.2</v>
          </cell>
        </row>
        <row r="218">
          <cell r="A218" t="str">
            <v>Дельгаро с/в "Эликатессе" 140 гр.шт.  СПК</v>
          </cell>
          <cell r="D218">
            <v>2</v>
          </cell>
        </row>
        <row r="219">
          <cell r="A219" t="str">
            <v>Докторская вареная термоус.пак. "Высокий вкус"  СПК</v>
          </cell>
          <cell r="D219">
            <v>5.6479999999999997</v>
          </cell>
        </row>
        <row r="220">
          <cell r="A220" t="str">
            <v>Жар-боллы с курочкой и сыром, ВЕС  ПОКОМ</v>
          </cell>
          <cell r="D220">
            <v>42</v>
          </cell>
        </row>
        <row r="221">
          <cell r="A221" t="str">
            <v>Жар-ладушки с клубникой и вишней. Жареные с начинкой.ВЕС  ПОКОМ</v>
          </cell>
          <cell r="D221">
            <v>3.7</v>
          </cell>
        </row>
        <row r="222">
          <cell r="A222" t="str">
            <v>Жар-ладушки с мясом, картофелем и грибами. ВЕС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77.7</v>
          </cell>
        </row>
        <row r="224">
          <cell r="A224" t="str">
            <v>Жар-ладушки с яблоком и грушей, ВЕС  ПОКОМ</v>
          </cell>
          <cell r="D224">
            <v>40.700000000000003</v>
          </cell>
        </row>
        <row r="225">
          <cell r="A225" t="str">
            <v>Карбонад Юбилейный термоус.пак.  СПК</v>
          </cell>
          <cell r="D225">
            <v>0.73199999999999998</v>
          </cell>
        </row>
        <row r="226">
          <cell r="A226" t="str">
            <v>Классика с/к 235 гр.шт. "Высокий вкус"  СПК</v>
          </cell>
          <cell r="D226">
            <v>26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193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218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110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95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100</v>
          </cell>
        </row>
        <row r="232">
          <cell r="A232" t="str">
            <v>Ла Фаворте с/в "Эликатессе" 140 гр.шт.  СПК</v>
          </cell>
          <cell r="D232">
            <v>15</v>
          </cell>
        </row>
        <row r="233">
          <cell r="A233" t="str">
            <v>Любительская вареная термоус.пак. "Высокий вкус"  СПК</v>
          </cell>
          <cell r="D233">
            <v>5.6289999999999996</v>
          </cell>
        </row>
        <row r="234">
          <cell r="A234" t="str">
            <v>Мини-сосиски в тесте "Фрайпики" 1,8кг ВЕС,  ПОКОМ</v>
          </cell>
          <cell r="D234">
            <v>9</v>
          </cell>
        </row>
        <row r="235">
          <cell r="A235" t="str">
            <v>Мини-сосиски в тесте "Фрайпики" 3,7кг ВЕС,  ПОКОМ</v>
          </cell>
          <cell r="D235">
            <v>48.1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263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180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190</v>
          </cell>
        </row>
        <row r="239">
          <cell r="A239" t="str">
            <v>Наггетсы хрустящие п/ф ВЕС ПОКОМ</v>
          </cell>
          <cell r="D239">
            <v>54</v>
          </cell>
        </row>
        <row r="240">
          <cell r="A240" t="str">
            <v>Оригинальная с перцем с/к  СПК</v>
          </cell>
          <cell r="D240">
            <v>62.7</v>
          </cell>
        </row>
        <row r="241">
          <cell r="A241" t="str">
            <v>Пельмени Grandmeni с говядиной и свининой Горячая штучка 0,75 кг Бульмени  ПОКОМ</v>
          </cell>
          <cell r="D241">
            <v>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25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56</v>
          </cell>
        </row>
        <row r="245">
          <cell r="A245" t="str">
            <v>Пельмени Бигбули с мясом, Горячая штучка 0,43кг  ПОКОМ</v>
          </cell>
          <cell r="D245">
            <v>38</v>
          </cell>
        </row>
        <row r="246">
          <cell r="A246" t="str">
            <v>Пельмени Бигбули с мясом, Горячая штучка 0,9кг  ПОКОМ</v>
          </cell>
          <cell r="D246">
            <v>73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279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249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280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312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299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289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91</v>
          </cell>
        </row>
        <row r="257">
          <cell r="A257" t="str">
            <v>Пельмени Отборные с говядиной 0,9 кг НОВА ТМ Стародворье ТС Медвежье ушко  ПОКОМ</v>
          </cell>
          <cell r="D257">
            <v>10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8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80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163</v>
          </cell>
        </row>
        <row r="261">
          <cell r="A261" t="str">
            <v>Пельмени Сочные сфера 0,9 кг ТМ Стародворье ПОКОМ</v>
          </cell>
          <cell r="D261">
            <v>33</v>
          </cell>
        </row>
        <row r="262">
          <cell r="A262" t="str">
            <v>По-Австрийски с/к 260 гр.шт. "Высокий вкус"  СПК</v>
          </cell>
          <cell r="D262">
            <v>2</v>
          </cell>
        </row>
        <row r="263">
          <cell r="A263" t="str">
            <v>Покровская вареная 0,47 кг шт.  СПК</v>
          </cell>
          <cell r="D263">
            <v>3</v>
          </cell>
        </row>
        <row r="264">
          <cell r="A264" t="str">
            <v>Салями Трюфель с/в "Эликатессе" 0,16 кг.шт.  СПК</v>
          </cell>
          <cell r="D264">
            <v>1</v>
          </cell>
        </row>
        <row r="265">
          <cell r="A265" t="str">
            <v>Семейная с чесночком Экстра вареная 0,5 кг.шт.  СПК</v>
          </cell>
          <cell r="D265">
            <v>4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10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</v>
          </cell>
        </row>
        <row r="269">
          <cell r="A269" t="str">
            <v>Славянская п/к 0,38 кг шт.термофор.пак.  СПК</v>
          </cell>
          <cell r="D269">
            <v>8</v>
          </cell>
        </row>
        <row r="270">
          <cell r="A270" t="str">
            <v>Снеки  ЖАР-мени ВЕС. рубленые в тесте замор.  ПОКОМ</v>
          </cell>
          <cell r="D270">
            <v>22</v>
          </cell>
        </row>
        <row r="271">
          <cell r="A271" t="str">
            <v>Сосиски "Баварские" 0,36 кг.шт. вак.упак.  СПК</v>
          </cell>
          <cell r="D271">
            <v>11</v>
          </cell>
        </row>
        <row r="272">
          <cell r="A272" t="str">
            <v>Сосиски Мусульманские "Просто выгодно" (в ср.защ.атм.)  СПК</v>
          </cell>
          <cell r="D272">
            <v>31.669</v>
          </cell>
        </row>
        <row r="273">
          <cell r="A273" t="str">
            <v>Торо Неро с/в "Эликатессе" 140 гр.шт.  СПК</v>
          </cell>
          <cell r="D273">
            <v>7</v>
          </cell>
        </row>
        <row r="274">
          <cell r="A274" t="str">
            <v>Фестивальная с/к 0,10 кг.шт. нарезка (лоток с ср.защ.атм.)  СПК</v>
          </cell>
          <cell r="D274">
            <v>34</v>
          </cell>
        </row>
        <row r="275">
          <cell r="A275" t="str">
            <v>Хинкали Классические хинкали ВЕС,  ПОКОМ</v>
          </cell>
          <cell r="D275">
            <v>35</v>
          </cell>
        </row>
        <row r="276">
          <cell r="A276" t="str">
            <v>Хотстеры ТМ Горячая штучка ТС Хотстеры 0,25 кг зам  ПОКОМ</v>
          </cell>
          <cell r="D276">
            <v>138</v>
          </cell>
        </row>
        <row r="277">
          <cell r="A277" t="str">
            <v>Хрустящие крылышки острые к пиву ТМ Горячая штучка 0,3кг зам  ПОКОМ</v>
          </cell>
          <cell r="D277">
            <v>28</v>
          </cell>
        </row>
        <row r="278">
          <cell r="A278" t="str">
            <v>Хрустящие крылышки ТМ Горячая штучка 0,3 кг зам  ПОКОМ</v>
          </cell>
          <cell r="D278">
            <v>28</v>
          </cell>
        </row>
        <row r="279">
          <cell r="A279" t="str">
            <v>Хрустящие крылышки. В панировке куриные жареные.ВЕС  ПОКОМ</v>
          </cell>
          <cell r="D279">
            <v>9</v>
          </cell>
        </row>
        <row r="280">
          <cell r="A280" t="str">
            <v>Чебупай сочное яблоко ТМ Горячая штучка 0,2 кг зам.  ПОКОМ</v>
          </cell>
          <cell r="D280">
            <v>10</v>
          </cell>
        </row>
        <row r="281">
          <cell r="A281" t="str">
            <v>Чебупай спелая вишня ТМ Горячая штучка 0,2 кг зам.  ПОКОМ</v>
          </cell>
          <cell r="D281">
            <v>26</v>
          </cell>
        </row>
        <row r="282">
          <cell r="A282" t="str">
            <v>Чебупели Курочка гриль ТМ Горячая штучка, 0,3 кг зам  ПОКОМ</v>
          </cell>
          <cell r="D282">
            <v>32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251</v>
          </cell>
        </row>
        <row r="284">
          <cell r="A284" t="str">
            <v>Чебупицца Пепперони ТМ Горячая штучка ТС Чебупицца 0.25кг зам  ПОКОМ</v>
          </cell>
          <cell r="D284">
            <v>312</v>
          </cell>
        </row>
        <row r="285">
          <cell r="A285" t="str">
            <v>Чебуреки сочные, ВЕС, куриные жарен. зам  ПОКОМ</v>
          </cell>
          <cell r="D285">
            <v>100</v>
          </cell>
        </row>
        <row r="286">
          <cell r="A286" t="str">
            <v>Юбилейная с/к 0,10 кг.шт. нарезка (лоток с ср.защ.атм.)  СПК</v>
          </cell>
          <cell r="D286">
            <v>32</v>
          </cell>
        </row>
        <row r="287">
          <cell r="A287" t="str">
            <v>Юбилейная с/к 0,235 кг.шт.  СПК</v>
          </cell>
          <cell r="D287">
            <v>106</v>
          </cell>
        </row>
        <row r="288">
          <cell r="A288" t="str">
            <v>Итого</v>
          </cell>
          <cell r="D288">
            <v>33943.326999999997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A1048576"/>
    </sheetView>
  </sheetViews>
  <sheetFormatPr defaultColWidth="10.5" defaultRowHeight="11.45" customHeight="1" outlineLevelRow="1" x14ac:dyDescent="0.2"/>
  <cols>
    <col min="1" max="1" width="63.332031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89</v>
      </c>
      <c r="P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36519.240000000005</v>
      </c>
      <c r="F5" s="9">
        <f>SUM(F6:F104)</f>
        <v>51764.44</v>
      </c>
      <c r="I5" s="9">
        <f>SUM(I6:I104)</f>
        <v>37658.377999999997</v>
      </c>
      <c r="J5" s="9">
        <f t="shared" ref="J5:P5" si="0">SUM(J6:J104)</f>
        <v>-1139.1379999999999</v>
      </c>
      <c r="K5" s="9">
        <f t="shared" si="0"/>
        <v>21350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6557.4479999999985</v>
      </c>
      <c r="P5" s="9">
        <f t="shared" si="0"/>
        <v>19750</v>
      </c>
      <c r="S5" s="9">
        <f t="shared" ref="S5" si="1">SUM(S6:S104)</f>
        <v>7438.4539999999997</v>
      </c>
      <c r="T5" s="9">
        <f t="shared" ref="T5" si="2">SUM(T6:T104)</f>
        <v>7205.1399999999994</v>
      </c>
      <c r="U5" s="9">
        <f t="shared" ref="U5" si="3">SUM(U6:U104)</f>
        <v>5234.7000000000007</v>
      </c>
      <c r="V5" s="9">
        <f t="shared" ref="V5" si="4">SUM(V6:V104)</f>
        <v>3732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19750</v>
      </c>
      <c r="AA5" s="9">
        <f t="shared" ref="AA5:AC5" si="8">SUM(AA6:AA104)</f>
        <v>2337.7139639639636</v>
      </c>
      <c r="AC5" s="9">
        <f t="shared" si="8"/>
        <v>10200.200000000001</v>
      </c>
    </row>
    <row r="6" spans="1:31" s="1" customFormat="1" ht="11.1" customHeight="1" outlineLevel="1" x14ac:dyDescent="0.2">
      <c r="A6" s="7" t="s">
        <v>38</v>
      </c>
      <c r="B6" s="7" t="s">
        <v>8</v>
      </c>
      <c r="C6" s="8">
        <v>-176</v>
      </c>
      <c r="D6" s="8">
        <v>239.6</v>
      </c>
      <c r="E6" s="19">
        <v>163.9</v>
      </c>
      <c r="F6" s="20">
        <v>-115.9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179.404</v>
      </c>
      <c r="J6" s="14">
        <f>E6-I6</f>
        <v>-15.503999999999991</v>
      </c>
      <c r="K6" s="14">
        <f>VLOOKUP(A:A,[1]TDSheet!$A:$P,16,0)</f>
        <v>0</v>
      </c>
      <c r="L6" s="14"/>
      <c r="M6" s="14"/>
      <c r="N6" s="14"/>
      <c r="O6" s="14">
        <f>(E6-V6)/5</f>
        <v>32.78</v>
      </c>
      <c r="P6" s="16"/>
      <c r="Q6" s="17">
        <f>(F6+K6+P6)/O6</f>
        <v>-3.5356924954240392</v>
      </c>
      <c r="R6" s="14">
        <f>F6/O6</f>
        <v>-3.5356924954240392</v>
      </c>
      <c r="S6" s="14">
        <f>VLOOKUP(A:A,[1]TDSheet!$A:$S,19,0)</f>
        <v>41.1</v>
      </c>
      <c r="T6" s="14">
        <f>VLOOKUP(A:A,[1]TDSheet!$A:$T,20,0)</f>
        <v>39.519999999999996</v>
      </c>
      <c r="U6" s="14">
        <f>VLOOKUP(A:A,[3]TDSheet!$A:$D,4,0)</f>
        <v>36.1</v>
      </c>
      <c r="V6" s="14">
        <f>VLOOKUP(A:A,[1]TDSheet!$A:$V,22,0)</f>
        <v>0</v>
      </c>
      <c r="W6" s="14"/>
      <c r="X6" s="14"/>
      <c r="Y6" s="14">
        <f>P6+0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39</v>
      </c>
      <c r="B7" s="7" t="s">
        <v>9</v>
      </c>
      <c r="C7" s="8">
        <v>-303</v>
      </c>
      <c r="D7" s="8">
        <v>361</v>
      </c>
      <c r="E7" s="19">
        <v>345</v>
      </c>
      <c r="F7" s="20">
        <v>-297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363</v>
      </c>
      <c r="J7" s="14">
        <f t="shared" ref="J7:J66" si="9">E7-I7</f>
        <v>-18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69</v>
      </c>
      <c r="P7" s="16"/>
      <c r="Q7" s="17">
        <f t="shared" ref="Q7:Q66" si="11">(F7+K7+P7)/O7</f>
        <v>-4.3043478260869561</v>
      </c>
      <c r="R7" s="14">
        <f t="shared" ref="R7:R66" si="12">F7/O7</f>
        <v>-4.3043478260869561</v>
      </c>
      <c r="S7" s="14">
        <f>VLOOKUP(A:A,[1]TDSheet!$A:$S,19,0)</f>
        <v>70</v>
      </c>
      <c r="T7" s="14">
        <f>VLOOKUP(A:A,[1]TDSheet!$A:$T,20,0)</f>
        <v>63</v>
      </c>
      <c r="U7" s="14">
        <f>VLOOKUP(A:A,[3]TDSheet!$A:$D,4,0)</f>
        <v>78</v>
      </c>
      <c r="V7" s="14">
        <f>VLOOKUP(A:A,[1]TDSheet!$A:$V,22,0)</f>
        <v>0</v>
      </c>
      <c r="W7" s="14"/>
      <c r="X7" s="14"/>
      <c r="Y7" s="14">
        <f t="shared" ref="Y7:Y66" si="13">P7+0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40</v>
      </c>
      <c r="B8" s="7" t="s">
        <v>8</v>
      </c>
      <c r="C8" s="8">
        <v>145</v>
      </c>
      <c r="D8" s="8">
        <v>205</v>
      </c>
      <c r="E8" s="8">
        <v>80</v>
      </c>
      <c r="F8" s="8">
        <v>115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80.5</v>
      </c>
      <c r="J8" s="14">
        <f t="shared" si="9"/>
        <v>-0.5</v>
      </c>
      <c r="K8" s="14">
        <f>VLOOKUP(A:A,[1]TDSheet!$A:$P,16,0)</f>
        <v>70</v>
      </c>
      <c r="L8" s="14"/>
      <c r="M8" s="14"/>
      <c r="N8" s="14"/>
      <c r="O8" s="14">
        <f t="shared" si="10"/>
        <v>16</v>
      </c>
      <c r="P8" s="16">
        <v>50</v>
      </c>
      <c r="Q8" s="17">
        <f t="shared" si="11"/>
        <v>14.6875</v>
      </c>
      <c r="R8" s="14">
        <f t="shared" si="12"/>
        <v>7.1875</v>
      </c>
      <c r="S8" s="14">
        <f>VLOOKUP(A:A,[1]TDSheet!$A:$S,19,0)</f>
        <v>20</v>
      </c>
      <c r="T8" s="14">
        <f>VLOOKUP(A:A,[1]TDSheet!$A:$T,20,0)</f>
        <v>18</v>
      </c>
      <c r="U8" s="14">
        <f>VLOOKUP(A:A,[3]TDSheet!$A:$D,4,0)</f>
        <v>15</v>
      </c>
      <c r="V8" s="14">
        <f>VLOOKUP(A:A,[1]TDSheet!$A:$V,22,0)</f>
        <v>0</v>
      </c>
      <c r="W8" s="14"/>
      <c r="X8" s="14"/>
      <c r="Y8" s="14">
        <f t="shared" si="13"/>
        <v>50</v>
      </c>
      <c r="Z8" s="14">
        <f>VLOOKUP(A:A,[1]TDSheet!$A:$Z,26,0)</f>
        <v>0</v>
      </c>
      <c r="AA8" s="14">
        <f>Y8/5</f>
        <v>10</v>
      </c>
      <c r="AB8" s="18">
        <f>VLOOKUP(A:A,[1]TDSheet!$A:$AB,28,0)</f>
        <v>1</v>
      </c>
      <c r="AC8" s="14">
        <f>Y8*AB8</f>
        <v>50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281</v>
      </c>
      <c r="D9" s="8">
        <v>570</v>
      </c>
      <c r="E9" s="8">
        <v>209</v>
      </c>
      <c r="F9" s="8">
        <v>444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219</v>
      </c>
      <c r="J9" s="14">
        <f t="shared" si="9"/>
        <v>-10</v>
      </c>
      <c r="K9" s="14">
        <f>VLOOKUP(A:A,[1]TDSheet!$A:$P,16,0)</f>
        <v>60</v>
      </c>
      <c r="L9" s="14"/>
      <c r="M9" s="14"/>
      <c r="N9" s="14"/>
      <c r="O9" s="14">
        <f t="shared" si="10"/>
        <v>41.8</v>
      </c>
      <c r="P9" s="16">
        <v>120</v>
      </c>
      <c r="Q9" s="17">
        <f t="shared" si="11"/>
        <v>14.928229665071772</v>
      </c>
      <c r="R9" s="14">
        <f t="shared" si="12"/>
        <v>10.62200956937799</v>
      </c>
      <c r="S9" s="14">
        <f>VLOOKUP(A:A,[1]TDSheet!$A:$S,19,0)</f>
        <v>46</v>
      </c>
      <c r="T9" s="14">
        <f>VLOOKUP(A:A,[1]TDSheet!$A:$T,20,0)</f>
        <v>55.8</v>
      </c>
      <c r="U9" s="14">
        <f>VLOOKUP(A:A,[3]TDSheet!$A:$D,4,0)</f>
        <v>52</v>
      </c>
      <c r="V9" s="14">
        <f>VLOOKUP(A:A,[1]TDSheet!$A:$V,22,0)</f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 t="shared" ref="AC9:AC66" si="14">Y9*AB9</f>
        <v>36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2312</v>
      </c>
      <c r="D10" s="8">
        <v>8067</v>
      </c>
      <c r="E10" s="8">
        <v>1622</v>
      </c>
      <c r="F10" s="8">
        <v>2552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1740</v>
      </c>
      <c r="J10" s="14">
        <f t="shared" si="9"/>
        <v>-118</v>
      </c>
      <c r="K10" s="14">
        <f>VLOOKUP(A:A,[1]TDSheet!$A:$P,16,0)</f>
        <v>960</v>
      </c>
      <c r="L10" s="14"/>
      <c r="M10" s="14"/>
      <c r="N10" s="14"/>
      <c r="O10" s="14">
        <f t="shared" si="10"/>
        <v>314.8</v>
      </c>
      <c r="P10" s="16">
        <v>840</v>
      </c>
      <c r="Q10" s="17">
        <f t="shared" si="11"/>
        <v>13.824650571791613</v>
      </c>
      <c r="R10" s="14">
        <f t="shared" si="12"/>
        <v>8.106734434561627</v>
      </c>
      <c r="S10" s="14">
        <f>VLOOKUP(A:A,[1]TDSheet!$A:$S,19,0)</f>
        <v>356</v>
      </c>
      <c r="T10" s="14">
        <f>VLOOKUP(A:A,[1]TDSheet!$A:$T,20,0)</f>
        <v>339</v>
      </c>
      <c r="U10" s="14">
        <f>VLOOKUP(A:A,[3]TDSheet!$A:$D,4,0)</f>
        <v>161</v>
      </c>
      <c r="V10" s="14">
        <f>VLOOKUP(A:A,[1]TDSheet!$A:$V,22,0)</f>
        <v>48</v>
      </c>
      <c r="W10" s="14"/>
      <c r="X10" s="14"/>
      <c r="Y10" s="14">
        <f t="shared" si="13"/>
        <v>840</v>
      </c>
      <c r="Z10" s="14">
        <f>VLOOKUP(A:A,[1]TDSheet!$A:$Z,26,0)</f>
        <v>0</v>
      </c>
      <c r="AA10" s="14">
        <f>Y10/12</f>
        <v>70</v>
      </c>
      <c r="AB10" s="18">
        <f>VLOOKUP(A:A,[1]TDSheet!$A:$AB,28,0)</f>
        <v>0.3</v>
      </c>
      <c r="AC10" s="14">
        <f t="shared" si="14"/>
        <v>252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1284</v>
      </c>
      <c r="D11" s="8">
        <v>2171</v>
      </c>
      <c r="E11" s="8">
        <v>1082</v>
      </c>
      <c r="F11" s="8">
        <v>1299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1124</v>
      </c>
      <c r="J11" s="14">
        <f t="shared" si="9"/>
        <v>-42</v>
      </c>
      <c r="K11" s="14">
        <f>VLOOKUP(A:A,[1]TDSheet!$A:$P,16,0)</f>
        <v>840</v>
      </c>
      <c r="L11" s="14"/>
      <c r="M11" s="14"/>
      <c r="N11" s="14"/>
      <c r="O11" s="14">
        <f t="shared" si="10"/>
        <v>202</v>
      </c>
      <c r="P11" s="16">
        <v>720</v>
      </c>
      <c r="Q11" s="17">
        <f t="shared" si="11"/>
        <v>14.153465346534654</v>
      </c>
      <c r="R11" s="14">
        <f t="shared" si="12"/>
        <v>6.4306930693069306</v>
      </c>
      <c r="S11" s="14">
        <f>VLOOKUP(A:A,[1]TDSheet!$A:$S,19,0)</f>
        <v>184.4</v>
      </c>
      <c r="T11" s="14">
        <f>VLOOKUP(A:A,[1]TDSheet!$A:$T,20,0)</f>
        <v>186.2</v>
      </c>
      <c r="U11" s="14">
        <f>VLOOKUP(A:A,[3]TDSheet!$A:$D,4,0)</f>
        <v>268</v>
      </c>
      <c r="V11" s="14">
        <f>VLOOKUP(A:A,[1]TDSheet!$A:$V,22,0)</f>
        <v>72</v>
      </c>
      <c r="W11" s="14"/>
      <c r="X11" s="14"/>
      <c r="Y11" s="14">
        <f t="shared" si="13"/>
        <v>720</v>
      </c>
      <c r="Z11" s="14">
        <f>VLOOKUP(A:A,[1]TDSheet!$A:$Z,26,0)</f>
        <v>0</v>
      </c>
      <c r="AA11" s="14">
        <f>Y11/12</f>
        <v>60</v>
      </c>
      <c r="AB11" s="18">
        <f>VLOOKUP(A:A,[1]TDSheet!$A:$AB,28,0)</f>
        <v>0.3</v>
      </c>
      <c r="AC11" s="14">
        <f t="shared" si="14"/>
        <v>216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1029</v>
      </c>
      <c r="D12" s="8">
        <v>1753</v>
      </c>
      <c r="E12" s="8">
        <v>530</v>
      </c>
      <c r="F12" s="8">
        <v>701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506</v>
      </c>
      <c r="J12" s="14">
        <f t="shared" si="9"/>
        <v>24</v>
      </c>
      <c r="K12" s="14">
        <f>VLOOKUP(A:A,[1]TDSheet!$A:$P,16,0)</f>
        <v>420</v>
      </c>
      <c r="L12" s="14"/>
      <c r="M12" s="14"/>
      <c r="N12" s="14"/>
      <c r="O12" s="14">
        <f t="shared" si="10"/>
        <v>106</v>
      </c>
      <c r="P12" s="16">
        <v>480</v>
      </c>
      <c r="Q12" s="17">
        <f t="shared" si="11"/>
        <v>15.10377358490566</v>
      </c>
      <c r="R12" s="14">
        <f t="shared" si="12"/>
        <v>6.6132075471698117</v>
      </c>
      <c r="S12" s="14">
        <f>VLOOKUP(A:A,[1]TDSheet!$A:$S,19,0)</f>
        <v>126.2</v>
      </c>
      <c r="T12" s="14">
        <f>VLOOKUP(A:A,[1]TDSheet!$A:$T,20,0)</f>
        <v>112.6</v>
      </c>
      <c r="U12" s="14">
        <f>VLOOKUP(A:A,[3]TDSheet!$A:$D,4,0)</f>
        <v>74</v>
      </c>
      <c r="V12" s="14">
        <f>VLOOKUP(A:A,[1]TDSheet!$A:$V,22,0)</f>
        <v>0</v>
      </c>
      <c r="W12" s="14"/>
      <c r="X12" s="14"/>
      <c r="Y12" s="14">
        <f t="shared" si="13"/>
        <v>480</v>
      </c>
      <c r="Z12" s="14" t="str">
        <f>VLOOKUP(A:A,[1]TDSheet!$A:$Z,26,0)</f>
        <v>ларин</v>
      </c>
      <c r="AA12" s="14">
        <f>Y12/24</f>
        <v>20</v>
      </c>
      <c r="AB12" s="18">
        <f>VLOOKUP(A:A,[1]TDSheet!$A:$AB,28,0)</f>
        <v>0.09</v>
      </c>
      <c r="AC12" s="14">
        <f t="shared" si="14"/>
        <v>43.199999999999996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131.12</v>
      </c>
      <c r="D13" s="8">
        <v>62.72</v>
      </c>
      <c r="E13" s="8">
        <v>83.04</v>
      </c>
      <c r="F13" s="8">
        <v>89.44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113.26</v>
      </c>
      <c r="J13" s="14">
        <f t="shared" si="9"/>
        <v>-30.22</v>
      </c>
      <c r="K13" s="14">
        <f>VLOOKUP(A:A,[1]TDSheet!$A:$P,16,0)</f>
        <v>120</v>
      </c>
      <c r="L13" s="14"/>
      <c r="M13" s="14"/>
      <c r="N13" s="14"/>
      <c r="O13" s="14">
        <f t="shared" si="10"/>
        <v>16.608000000000001</v>
      </c>
      <c r="P13" s="16">
        <v>50</v>
      </c>
      <c r="Q13" s="17">
        <f t="shared" si="11"/>
        <v>15.621387283236993</v>
      </c>
      <c r="R13" s="14">
        <f t="shared" si="12"/>
        <v>5.3853564547206165</v>
      </c>
      <c r="S13" s="14">
        <f>VLOOKUP(A:A,[1]TDSheet!$A:$S,19,0)</f>
        <v>4.9279999999999999</v>
      </c>
      <c r="T13" s="14">
        <f>VLOOKUP(A:A,[1]TDSheet!$A:$T,20,0)</f>
        <v>13.2</v>
      </c>
      <c r="U13" s="14">
        <f>VLOOKUP(A:A,[3]TDSheet!$A:$D,4,0)</f>
        <v>11.2</v>
      </c>
      <c r="V13" s="14">
        <f>VLOOKUP(A:A,[1]TDSheet!$A:$V,22,0)</f>
        <v>0</v>
      </c>
      <c r="W13" s="14"/>
      <c r="X13" s="14"/>
      <c r="Y13" s="14">
        <f t="shared" si="13"/>
        <v>50</v>
      </c>
      <c r="Z13" s="14" t="e">
        <f>VLOOKUP(A:A,[1]TDSheet!$A:$Z,26,0)</f>
        <v>#N/A</v>
      </c>
      <c r="AA13" s="14">
        <f>Y13/2.24</f>
        <v>22.321428571428569</v>
      </c>
      <c r="AB13" s="18">
        <f>VLOOKUP(A:A,[1]TDSheet!$A:$AB,28,0)</f>
        <v>1</v>
      </c>
      <c r="AC13" s="14">
        <f t="shared" si="14"/>
        <v>50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332.3</v>
      </c>
      <c r="D14" s="8">
        <v>243.7</v>
      </c>
      <c r="E14" s="8">
        <v>231.7</v>
      </c>
      <c r="F14" s="8">
        <v>74.3</v>
      </c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248.10300000000001</v>
      </c>
      <c r="J14" s="14">
        <f t="shared" si="9"/>
        <v>-16.40300000000002</v>
      </c>
      <c r="K14" s="14">
        <f>VLOOKUP(A:A,[1]TDSheet!$A:$P,16,0)</f>
        <v>420</v>
      </c>
      <c r="L14" s="14"/>
      <c r="M14" s="14"/>
      <c r="N14" s="14"/>
      <c r="O14" s="14">
        <f t="shared" si="10"/>
        <v>46.339999999999996</v>
      </c>
      <c r="P14" s="16">
        <v>180</v>
      </c>
      <c r="Q14" s="17">
        <f t="shared" si="11"/>
        <v>14.55114372032801</v>
      </c>
      <c r="R14" s="14">
        <f t="shared" si="12"/>
        <v>1.6033664220975399</v>
      </c>
      <c r="S14" s="14">
        <f>VLOOKUP(A:A,[1]TDSheet!$A:$S,19,0)</f>
        <v>40.339999999999996</v>
      </c>
      <c r="T14" s="14">
        <f>VLOOKUP(A:A,[1]TDSheet!$A:$T,20,0)</f>
        <v>31.8</v>
      </c>
      <c r="U14" s="14">
        <f>VLOOKUP(A:A,[3]TDSheet!$A:$D,4,0)</f>
        <v>42</v>
      </c>
      <c r="V14" s="14">
        <f>VLOOKUP(A:A,[1]TDSheet!$A:$V,22,0)</f>
        <v>0</v>
      </c>
      <c r="W14" s="14"/>
      <c r="X14" s="14"/>
      <c r="Y14" s="14">
        <f t="shared" si="13"/>
        <v>180</v>
      </c>
      <c r="Z14" s="14">
        <f>VLOOKUP(A:A,[1]TDSheet!$A:$Z,26,0)</f>
        <v>0</v>
      </c>
      <c r="AA14" s="14">
        <f>Y14/3</f>
        <v>60</v>
      </c>
      <c r="AB14" s="18">
        <f>VLOOKUP(A:A,[1]TDSheet!$A:$AB,28,0)</f>
        <v>1</v>
      </c>
      <c r="AC14" s="14">
        <f t="shared" si="14"/>
        <v>180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40.700000000000003</v>
      </c>
      <c r="D15" s="8">
        <v>25.9</v>
      </c>
      <c r="E15" s="8">
        <v>25.2</v>
      </c>
      <c r="F15" s="8">
        <v>19.2</v>
      </c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23.8</v>
      </c>
      <c r="J15" s="14">
        <f t="shared" si="9"/>
        <v>1.3999999999999986</v>
      </c>
      <c r="K15" s="14">
        <f>VLOOKUP(A:A,[1]TDSheet!$A:$P,16,0)</f>
        <v>60</v>
      </c>
      <c r="L15" s="14"/>
      <c r="M15" s="14"/>
      <c r="N15" s="14"/>
      <c r="O15" s="14">
        <f t="shared" si="10"/>
        <v>5.04</v>
      </c>
      <c r="P15" s="16"/>
      <c r="Q15" s="17">
        <f t="shared" si="11"/>
        <v>15.714285714285715</v>
      </c>
      <c r="R15" s="14">
        <f t="shared" si="12"/>
        <v>3.8095238095238093</v>
      </c>
      <c r="S15" s="14">
        <f>VLOOKUP(A:A,[1]TDSheet!$A:$S,19,0)</f>
        <v>3.7</v>
      </c>
      <c r="T15" s="14">
        <f>VLOOKUP(A:A,[1]TDSheet!$A:$T,20,0)</f>
        <v>3.7</v>
      </c>
      <c r="U15" s="14">
        <f>VLOOKUP(A:A,[3]TDSheet!$A:$D,4,0)</f>
        <v>3.7</v>
      </c>
      <c r="V15" s="14">
        <f>VLOOKUP(A:A,[1]TDSheet!$A:$V,22,0)</f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118.399</v>
      </c>
      <c r="D16" s="8">
        <v>177.601</v>
      </c>
      <c r="E16" s="8">
        <v>55.5</v>
      </c>
      <c r="F16" s="8">
        <v>162.80000000000001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62.201000000000001</v>
      </c>
      <c r="J16" s="14">
        <f t="shared" si="9"/>
        <v>-6.7010000000000005</v>
      </c>
      <c r="K16" s="14">
        <f>VLOOKUP(A:A,[1]TDSheet!$A:$P,16,0)</f>
        <v>0</v>
      </c>
      <c r="L16" s="14"/>
      <c r="M16" s="14"/>
      <c r="N16" s="14"/>
      <c r="O16" s="14">
        <f t="shared" si="10"/>
        <v>11.1</v>
      </c>
      <c r="P16" s="16"/>
      <c r="Q16" s="17">
        <f t="shared" si="11"/>
        <v>14.666666666666668</v>
      </c>
      <c r="R16" s="14">
        <f t="shared" si="12"/>
        <v>14.666666666666668</v>
      </c>
      <c r="S16" s="14">
        <f>VLOOKUP(A:A,[1]TDSheet!$A:$S,19,0)</f>
        <v>14.8</v>
      </c>
      <c r="T16" s="14">
        <f>VLOOKUP(A:A,[1]TDSheet!$A:$T,20,0)</f>
        <v>14.8</v>
      </c>
      <c r="U16" s="14">
        <f>VLOOKUP(A:A,[3]TDSheet!$A:$D,4,0)</f>
        <v>22.2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351.7</v>
      </c>
      <c r="D17" s="8">
        <v>340.2</v>
      </c>
      <c r="E17" s="8">
        <v>251.5</v>
      </c>
      <c r="F17" s="8">
        <v>140.6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270.90199999999999</v>
      </c>
      <c r="J17" s="14">
        <f t="shared" si="9"/>
        <v>-19.401999999999987</v>
      </c>
      <c r="K17" s="14">
        <f>VLOOKUP(A:A,[1]TDSheet!$A:$P,16,0)</f>
        <v>360</v>
      </c>
      <c r="L17" s="14"/>
      <c r="M17" s="14"/>
      <c r="N17" s="14"/>
      <c r="O17" s="14">
        <f t="shared" si="10"/>
        <v>50.3</v>
      </c>
      <c r="P17" s="16">
        <v>240</v>
      </c>
      <c r="Q17" s="17">
        <f t="shared" si="11"/>
        <v>14.723658051689862</v>
      </c>
      <c r="R17" s="14">
        <f t="shared" si="12"/>
        <v>2.7952286282306162</v>
      </c>
      <c r="S17" s="14">
        <f>VLOOKUP(A:A,[1]TDSheet!$A:$S,19,0)</f>
        <v>51.760000000000005</v>
      </c>
      <c r="T17" s="14">
        <f>VLOOKUP(A:A,[1]TDSheet!$A:$T,20,0)</f>
        <v>51.8</v>
      </c>
      <c r="U17" s="14">
        <f>VLOOKUP(A:A,[3]TDSheet!$A:$D,4,0)</f>
        <v>77.7</v>
      </c>
      <c r="V17" s="14">
        <f>VLOOKUP(A:A,[1]TDSheet!$A:$V,22,0)</f>
        <v>0</v>
      </c>
      <c r="W17" s="14"/>
      <c r="X17" s="14"/>
      <c r="Y17" s="14">
        <f t="shared" si="13"/>
        <v>240</v>
      </c>
      <c r="Z17" s="14">
        <f>VLOOKUP(A:A,[1]TDSheet!$A:$Z,26,0)</f>
        <v>0</v>
      </c>
      <c r="AA17" s="14">
        <f>Y17/3.7</f>
        <v>64.864864864864856</v>
      </c>
      <c r="AB17" s="18">
        <f>VLOOKUP(A:A,[1]TDSheet!$A:$AB,28,0)</f>
        <v>1</v>
      </c>
      <c r="AC17" s="14">
        <f t="shared" si="14"/>
        <v>240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207.19900000000001</v>
      </c>
      <c r="D18" s="8">
        <v>85.100999999999999</v>
      </c>
      <c r="E18" s="8">
        <v>133.19999999999999</v>
      </c>
      <c r="F18" s="8">
        <v>66.599999999999994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136.20099999999999</v>
      </c>
      <c r="J18" s="14">
        <f t="shared" si="9"/>
        <v>-3.0010000000000048</v>
      </c>
      <c r="K18" s="14">
        <f>VLOOKUP(A:A,[1]TDSheet!$A:$P,16,0)</f>
        <v>180</v>
      </c>
      <c r="L18" s="14"/>
      <c r="M18" s="14"/>
      <c r="N18" s="14"/>
      <c r="O18" s="14">
        <f t="shared" si="10"/>
        <v>26.639999999999997</v>
      </c>
      <c r="P18" s="16">
        <v>180</v>
      </c>
      <c r="Q18" s="17">
        <f t="shared" si="11"/>
        <v>16.013513513513516</v>
      </c>
      <c r="R18" s="14">
        <f t="shared" si="12"/>
        <v>2.5</v>
      </c>
      <c r="S18" s="14">
        <f>VLOOKUP(A:A,[1]TDSheet!$A:$S,19,0)</f>
        <v>25.16</v>
      </c>
      <c r="T18" s="14">
        <f>VLOOKUP(A:A,[1]TDSheet!$A:$T,20,0)</f>
        <v>14.059999999999999</v>
      </c>
      <c r="U18" s="14">
        <f>VLOOKUP(A:A,[3]TDSheet!$A:$D,4,0)</f>
        <v>40.700000000000003</v>
      </c>
      <c r="V18" s="14">
        <f>VLOOKUP(A:A,[1]TDSheet!$A:$V,22,0)</f>
        <v>0</v>
      </c>
      <c r="W18" s="14"/>
      <c r="X18" s="14"/>
      <c r="Y18" s="14">
        <f t="shared" si="13"/>
        <v>180</v>
      </c>
      <c r="Z18" s="14">
        <f>VLOOKUP(A:A,[1]TDSheet!$A:$Z,26,0)</f>
        <v>0</v>
      </c>
      <c r="AA18" s="14">
        <f>Y18/3.5</f>
        <v>51.428571428571431</v>
      </c>
      <c r="AB18" s="18">
        <f>VLOOKUP(A:A,[1]TDSheet!$A:$AB,28,0)</f>
        <v>1</v>
      </c>
      <c r="AC18" s="14">
        <f t="shared" si="14"/>
        <v>180</v>
      </c>
      <c r="AD18" s="14"/>
      <c r="AE18" s="14"/>
    </row>
    <row r="19" spans="1:31" s="1" customFormat="1" ht="11.1" customHeight="1" outlineLevel="1" x14ac:dyDescent="0.2">
      <c r="A19" s="7" t="s">
        <v>47</v>
      </c>
      <c r="B19" s="7" t="s">
        <v>8</v>
      </c>
      <c r="C19" s="8">
        <v>17.5</v>
      </c>
      <c r="D19" s="8"/>
      <c r="E19" s="8">
        <v>3.5</v>
      </c>
      <c r="F19" s="8">
        <v>14</v>
      </c>
      <c r="G19" s="1" t="e">
        <f>VLOOKUP(A:A,[1]TDSheet!$A:$G,7,0)</f>
        <v>#N/A</v>
      </c>
      <c r="H19" s="1" t="e">
        <f>VLOOKUP(A:A,[1]TDSheet!$A:$H,8,0)</f>
        <v>#N/A</v>
      </c>
      <c r="I19" s="14">
        <f>VLOOKUP(A:A,[2]TDSheet!$A:$F,6,0)</f>
        <v>3.5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0.7</v>
      </c>
      <c r="P19" s="16"/>
      <c r="Q19" s="17">
        <f t="shared" si="11"/>
        <v>20</v>
      </c>
      <c r="R19" s="14">
        <f t="shared" si="12"/>
        <v>20</v>
      </c>
      <c r="S19" s="14">
        <f>VLOOKUP(A:A,[1]TDSheet!$A:$S,19,0)</f>
        <v>1.4</v>
      </c>
      <c r="T19" s="14">
        <f>VLOOKUP(A:A,[1]TDSheet!$A:$T,20,0)</f>
        <v>0</v>
      </c>
      <c r="U19" s="14">
        <v>0</v>
      </c>
      <c r="V19" s="14">
        <f>VLOOKUP(A:A,[1]TDSheet!$A:$V,22,0)</f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1340</v>
      </c>
      <c r="D20" s="8">
        <v>3418</v>
      </c>
      <c r="E20" s="8">
        <v>737</v>
      </c>
      <c r="F20" s="8">
        <v>1347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756</v>
      </c>
      <c r="J20" s="14">
        <f t="shared" si="9"/>
        <v>-19</v>
      </c>
      <c r="K20" s="14">
        <f>VLOOKUP(A:A,[1]TDSheet!$A:$P,16,0)</f>
        <v>360</v>
      </c>
      <c r="L20" s="14"/>
      <c r="M20" s="14"/>
      <c r="N20" s="14"/>
      <c r="O20" s="14">
        <f t="shared" si="10"/>
        <v>147.4</v>
      </c>
      <c r="P20" s="16">
        <v>360</v>
      </c>
      <c r="Q20" s="17">
        <f t="shared" si="11"/>
        <v>14.023066485753052</v>
      </c>
      <c r="R20" s="14">
        <f t="shared" si="12"/>
        <v>9.1383989145183175</v>
      </c>
      <c r="S20" s="14">
        <f>VLOOKUP(A:A,[1]TDSheet!$A:$S,19,0)</f>
        <v>185.8</v>
      </c>
      <c r="T20" s="14">
        <f>VLOOKUP(A:A,[1]TDSheet!$A:$T,20,0)</f>
        <v>173</v>
      </c>
      <c r="U20" s="14">
        <f>VLOOKUP(A:A,[3]TDSheet!$A:$D,4,0)</f>
        <v>95</v>
      </c>
      <c r="V20" s="14">
        <f>VLOOKUP(A:A,[1]TDSheet!$A:$V,22,0)</f>
        <v>0</v>
      </c>
      <c r="W20" s="14"/>
      <c r="X20" s="14"/>
      <c r="Y20" s="14">
        <f t="shared" si="13"/>
        <v>360</v>
      </c>
      <c r="Z20" s="14" t="str">
        <f>VLOOKUP(A:A,[1]TDSheet!$A:$Z,26,0)</f>
        <v>яб</v>
      </c>
      <c r="AA20" s="14">
        <f>Y20/12</f>
        <v>30</v>
      </c>
      <c r="AB20" s="18">
        <f>VLOOKUP(A:A,[1]TDSheet!$A:$AB,28,0)</f>
        <v>0.25</v>
      </c>
      <c r="AC20" s="14">
        <f t="shared" si="14"/>
        <v>90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1053</v>
      </c>
      <c r="D21" s="8">
        <v>5997</v>
      </c>
      <c r="E21" s="8">
        <v>883</v>
      </c>
      <c r="F21" s="8">
        <v>1127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884</v>
      </c>
      <c r="J21" s="14">
        <f t="shared" si="9"/>
        <v>-1</v>
      </c>
      <c r="K21" s="14">
        <f>VLOOKUP(A:A,[1]TDSheet!$A:$P,16,0)</f>
        <v>480</v>
      </c>
      <c r="L21" s="14"/>
      <c r="M21" s="14"/>
      <c r="N21" s="14"/>
      <c r="O21" s="14">
        <f t="shared" si="10"/>
        <v>143</v>
      </c>
      <c r="P21" s="16">
        <v>480</v>
      </c>
      <c r="Q21" s="17">
        <f t="shared" si="11"/>
        <v>14.594405594405595</v>
      </c>
      <c r="R21" s="14">
        <f t="shared" si="12"/>
        <v>7.8811188811188808</v>
      </c>
      <c r="S21" s="14">
        <f>VLOOKUP(A:A,[1]TDSheet!$A:$S,19,0)</f>
        <v>151.19999999999999</v>
      </c>
      <c r="T21" s="14">
        <f>VLOOKUP(A:A,[1]TDSheet!$A:$T,20,0)</f>
        <v>153</v>
      </c>
      <c r="U21" s="14">
        <f>VLOOKUP(A:A,[3]TDSheet!$A:$D,4,0)</f>
        <v>100</v>
      </c>
      <c r="V21" s="14">
        <f>VLOOKUP(A:A,[1]TDSheet!$A:$V,22,0)</f>
        <v>168</v>
      </c>
      <c r="W21" s="14"/>
      <c r="X21" s="14"/>
      <c r="Y21" s="14">
        <f t="shared" si="13"/>
        <v>480</v>
      </c>
      <c r="Z21" s="14" t="str">
        <f>VLOOKUP(A:A,[1]TDSheet!$A:$Z,26,0)</f>
        <v>яб</v>
      </c>
      <c r="AA21" s="14">
        <f>Y21/12</f>
        <v>40</v>
      </c>
      <c r="AB21" s="18">
        <f>VLOOKUP(A:A,[1]TDSheet!$A:$AB,28,0)</f>
        <v>0.25</v>
      </c>
      <c r="AC21" s="14">
        <f t="shared" si="14"/>
        <v>120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8</v>
      </c>
      <c r="C22" s="8">
        <v>678.59799999999996</v>
      </c>
      <c r="D22" s="8">
        <v>484.2</v>
      </c>
      <c r="E22" s="19">
        <v>204</v>
      </c>
      <c r="F22" s="20">
        <v>545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49.302999999999997</v>
      </c>
      <c r="J22" s="14">
        <f t="shared" si="9"/>
        <v>154.697</v>
      </c>
      <c r="K22" s="14">
        <f>VLOOKUP(A:A,[1]TDSheet!$A:$P,16,0)</f>
        <v>0</v>
      </c>
      <c r="L22" s="14"/>
      <c r="M22" s="14"/>
      <c r="N22" s="14"/>
      <c r="O22" s="14">
        <f t="shared" si="10"/>
        <v>40.799999999999997</v>
      </c>
      <c r="P22" s="16">
        <v>180</v>
      </c>
      <c r="Q22" s="17">
        <f t="shared" si="11"/>
        <v>17.769607843137255</v>
      </c>
      <c r="R22" s="14">
        <f t="shared" si="12"/>
        <v>13.357843137254903</v>
      </c>
      <c r="S22" s="14">
        <f>VLOOKUP(A:A,[1]TDSheet!$A:$S,19,0)</f>
        <v>59.8</v>
      </c>
      <c r="T22" s="14">
        <f>VLOOKUP(A:A,[1]TDSheet!$A:$T,20,0)</f>
        <v>58.2</v>
      </c>
      <c r="U22" s="14">
        <f>VLOOKUP(A:A,[3]TDSheet!$A:$D,4,0)</f>
        <v>9</v>
      </c>
      <c r="V22" s="14">
        <f>VLOOKUP(A:A,[1]TDSheet!$A:$V,22,0)</f>
        <v>0</v>
      </c>
      <c r="W22" s="14"/>
      <c r="X22" s="14"/>
      <c r="Y22" s="14">
        <f t="shared" si="13"/>
        <v>180</v>
      </c>
      <c r="Z22" s="14" t="str">
        <f>VLOOKUP(A:A,[1]TDSheet!$A:$Z,26,0)</f>
        <v>паша 900</v>
      </c>
      <c r="AA22" s="14">
        <f>Y22/1.8</f>
        <v>100</v>
      </c>
      <c r="AB22" s="18">
        <f>VLOOKUP(A:A,[1]TDSheet!$A:$AB,28,0)</f>
        <v>1</v>
      </c>
      <c r="AC22" s="14">
        <f t="shared" si="14"/>
        <v>180</v>
      </c>
      <c r="AD22" s="14"/>
      <c r="AE22" s="14"/>
    </row>
    <row r="23" spans="1:31" s="1" customFormat="1" ht="11.1" customHeight="1" outlineLevel="1" x14ac:dyDescent="0.2">
      <c r="A23" s="7" t="s">
        <v>48</v>
      </c>
      <c r="B23" s="7" t="s">
        <v>8</v>
      </c>
      <c r="C23" s="8">
        <v>159.1</v>
      </c>
      <c r="D23" s="8">
        <v>277.5</v>
      </c>
      <c r="E23" s="8">
        <v>166.5</v>
      </c>
      <c r="F23" s="8">
        <v>98.9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173.3</v>
      </c>
      <c r="J23" s="14">
        <f t="shared" si="9"/>
        <v>-6.8000000000000114</v>
      </c>
      <c r="K23" s="14">
        <f>VLOOKUP(A:A,[1]TDSheet!$A:$P,16,0)</f>
        <v>270</v>
      </c>
      <c r="L23" s="14"/>
      <c r="M23" s="14"/>
      <c r="N23" s="14"/>
      <c r="O23" s="14">
        <f t="shared" si="10"/>
        <v>33.299999999999997</v>
      </c>
      <c r="P23" s="16">
        <v>120</v>
      </c>
      <c r="Q23" s="17">
        <f t="shared" si="11"/>
        <v>14.681681681681683</v>
      </c>
      <c r="R23" s="14">
        <f t="shared" si="12"/>
        <v>2.9699699699699704</v>
      </c>
      <c r="S23" s="14">
        <f>VLOOKUP(A:A,[1]TDSheet!$A:$S,19,0)</f>
        <v>25.9</v>
      </c>
      <c r="T23" s="14">
        <f>VLOOKUP(A:A,[1]TDSheet!$A:$T,20,0)</f>
        <v>28.860000000000003</v>
      </c>
      <c r="U23" s="14">
        <f>VLOOKUP(A:A,[3]TDSheet!$A:$D,4,0)</f>
        <v>48.1</v>
      </c>
      <c r="V23" s="14">
        <f>VLOOKUP(A:A,[1]TDSheet!$A:$V,22,0)</f>
        <v>0</v>
      </c>
      <c r="W23" s="14"/>
      <c r="X23" s="14"/>
      <c r="Y23" s="14">
        <f t="shared" si="13"/>
        <v>120</v>
      </c>
      <c r="Z23" s="14" t="e">
        <f>VLOOKUP(A:A,[1]TDSheet!$A:$Z,26,0)</f>
        <v>#N/A</v>
      </c>
      <c r="AA23" s="14">
        <f>Y23/3.7</f>
        <v>32.432432432432428</v>
      </c>
      <c r="AB23" s="18">
        <f>VLOOKUP(A:A,[1]TDSheet!$A:$AB,28,0)</f>
        <v>1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2880</v>
      </c>
      <c r="D24" s="8">
        <v>10230</v>
      </c>
      <c r="E24" s="8">
        <v>2086</v>
      </c>
      <c r="F24" s="8">
        <v>3440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2177</v>
      </c>
      <c r="J24" s="14">
        <f t="shared" si="9"/>
        <v>-91</v>
      </c>
      <c r="K24" s="14">
        <f>VLOOKUP(A:A,[1]TDSheet!$A:$P,16,0)</f>
        <v>1440</v>
      </c>
      <c r="L24" s="14"/>
      <c r="M24" s="14"/>
      <c r="N24" s="14"/>
      <c r="O24" s="14">
        <f t="shared" si="10"/>
        <v>417.2</v>
      </c>
      <c r="P24" s="16">
        <v>960</v>
      </c>
      <c r="Q24" s="17">
        <f t="shared" si="11"/>
        <v>13.998082454458293</v>
      </c>
      <c r="R24" s="14">
        <f t="shared" si="12"/>
        <v>8.2454458293384469</v>
      </c>
      <c r="S24" s="14">
        <f>VLOOKUP(A:A,[1]TDSheet!$A:$S,19,0)</f>
        <v>459.4</v>
      </c>
      <c r="T24" s="14">
        <f>VLOOKUP(A:A,[1]TDSheet!$A:$T,20,0)</f>
        <v>464.2</v>
      </c>
      <c r="U24" s="14">
        <f>VLOOKUP(A:A,[3]TDSheet!$A:$D,4,0)</f>
        <v>263</v>
      </c>
      <c r="V24" s="14">
        <f>VLOOKUP(A:A,[1]TDSheet!$A:$V,22,0)</f>
        <v>0</v>
      </c>
      <c r="W24" s="14"/>
      <c r="X24" s="14"/>
      <c r="Y24" s="14">
        <f t="shared" si="13"/>
        <v>960</v>
      </c>
      <c r="Z24" s="14">
        <f>VLOOKUP(A:A,[1]TDSheet!$A:$Z,26,0)</f>
        <v>0</v>
      </c>
      <c r="AA24" s="14">
        <f>Y24/12</f>
        <v>80</v>
      </c>
      <c r="AB24" s="18">
        <f>VLOOKUP(A:A,[1]TDSheet!$A:$AB,28,0)</f>
        <v>0.25</v>
      </c>
      <c r="AC24" s="14">
        <f t="shared" si="14"/>
        <v>240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2040</v>
      </c>
      <c r="D25" s="8">
        <v>8165</v>
      </c>
      <c r="E25" s="8">
        <v>1600</v>
      </c>
      <c r="F25" s="8">
        <v>3249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1684</v>
      </c>
      <c r="J25" s="14">
        <f t="shared" si="9"/>
        <v>-84</v>
      </c>
      <c r="K25" s="14">
        <f>VLOOKUP(A:A,[1]TDSheet!$A:$P,16,0)</f>
        <v>360</v>
      </c>
      <c r="L25" s="14"/>
      <c r="M25" s="14"/>
      <c r="N25" s="14"/>
      <c r="O25" s="14">
        <f t="shared" si="10"/>
        <v>320</v>
      </c>
      <c r="P25" s="16">
        <v>900</v>
      </c>
      <c r="Q25" s="17">
        <f t="shared" si="11"/>
        <v>14.090624999999999</v>
      </c>
      <c r="R25" s="14">
        <f t="shared" si="12"/>
        <v>10.153124999999999</v>
      </c>
      <c r="S25" s="14">
        <f>VLOOKUP(A:A,[1]TDSheet!$A:$S,19,0)</f>
        <v>371.6</v>
      </c>
      <c r="T25" s="14">
        <f>VLOOKUP(A:A,[1]TDSheet!$A:$T,20,0)</f>
        <v>403.4</v>
      </c>
      <c r="U25" s="14">
        <f>VLOOKUP(A:A,[3]TDSheet!$A:$D,4,0)</f>
        <v>180</v>
      </c>
      <c r="V25" s="14">
        <f>VLOOKUP(A:A,[1]TDSheet!$A:$V,22,0)</f>
        <v>0</v>
      </c>
      <c r="W25" s="14"/>
      <c r="X25" s="14"/>
      <c r="Y25" s="14">
        <f t="shared" si="13"/>
        <v>900</v>
      </c>
      <c r="Z25" s="14">
        <f>VLOOKUP(A:A,[1]TDSheet!$A:$Z,26,0)</f>
        <v>0</v>
      </c>
      <c r="AA25" s="14">
        <f>Y25/6</f>
        <v>150</v>
      </c>
      <c r="AB25" s="18">
        <f>VLOOKUP(A:A,[1]TDSheet!$A:$AB,28,0)</f>
        <v>0.25</v>
      </c>
      <c r="AC25" s="14">
        <f t="shared" si="14"/>
        <v>225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2394</v>
      </c>
      <c r="D26" s="8">
        <v>8715</v>
      </c>
      <c r="E26" s="8">
        <v>1702</v>
      </c>
      <c r="F26" s="8">
        <v>3329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1803</v>
      </c>
      <c r="J26" s="14">
        <f t="shared" si="9"/>
        <v>-101</v>
      </c>
      <c r="K26" s="14">
        <f>VLOOKUP(A:A,[1]TDSheet!$A:$P,16,0)</f>
        <v>720</v>
      </c>
      <c r="L26" s="14"/>
      <c r="M26" s="14"/>
      <c r="N26" s="14"/>
      <c r="O26" s="14">
        <f t="shared" si="10"/>
        <v>340.4</v>
      </c>
      <c r="P26" s="16">
        <v>720</v>
      </c>
      <c r="Q26" s="17">
        <f t="shared" si="11"/>
        <v>14.009988249118685</v>
      </c>
      <c r="R26" s="14">
        <f t="shared" si="12"/>
        <v>9.7796709753231497</v>
      </c>
      <c r="S26" s="14">
        <f>VLOOKUP(A:A,[1]TDSheet!$A:$S,19,0)</f>
        <v>404</v>
      </c>
      <c r="T26" s="14">
        <f>VLOOKUP(A:A,[1]TDSheet!$A:$T,20,0)</f>
        <v>420.8</v>
      </c>
      <c r="U26" s="14">
        <f>VLOOKUP(A:A,[3]TDSheet!$A:$D,4,0)</f>
        <v>190</v>
      </c>
      <c r="V26" s="14">
        <f>VLOOKUP(A:A,[1]TDSheet!$A:$V,22,0)</f>
        <v>0</v>
      </c>
      <c r="W26" s="14"/>
      <c r="X26" s="14"/>
      <c r="Y26" s="14">
        <f t="shared" si="13"/>
        <v>720</v>
      </c>
      <c r="Z26" s="14">
        <f>VLOOKUP(A:A,[1]TDSheet!$A:$Z,26,0)</f>
        <v>0</v>
      </c>
      <c r="AA26" s="14">
        <f>Y26/12</f>
        <v>60</v>
      </c>
      <c r="AB26" s="18">
        <f>VLOOKUP(A:A,[1]TDSheet!$A:$AB,28,0)</f>
        <v>0.25</v>
      </c>
      <c r="AC26" s="14">
        <f t="shared" si="14"/>
        <v>180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877</v>
      </c>
      <c r="D27" s="8">
        <v>479</v>
      </c>
      <c r="E27" s="8">
        <v>246</v>
      </c>
      <c r="F27" s="8">
        <v>594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254</v>
      </c>
      <c r="J27" s="14">
        <f t="shared" si="9"/>
        <v>-8</v>
      </c>
      <c r="K27" s="14">
        <f>VLOOKUP(A:A,[1]TDSheet!$A:$P,16,0)</f>
        <v>0</v>
      </c>
      <c r="L27" s="14"/>
      <c r="M27" s="14"/>
      <c r="N27" s="14"/>
      <c r="O27" s="14">
        <f t="shared" si="10"/>
        <v>49.2</v>
      </c>
      <c r="P27" s="16">
        <v>100</v>
      </c>
      <c r="Q27" s="17">
        <f t="shared" si="11"/>
        <v>14.105691056910569</v>
      </c>
      <c r="R27" s="14">
        <f t="shared" si="12"/>
        <v>12.073170731707316</v>
      </c>
      <c r="S27" s="14">
        <f>VLOOKUP(A:A,[1]TDSheet!$A:$S,19,0)</f>
        <v>95.8</v>
      </c>
      <c r="T27" s="14">
        <f>VLOOKUP(A:A,[1]TDSheet!$A:$T,20,0)</f>
        <v>69.599999999999994</v>
      </c>
      <c r="U27" s="14">
        <f>VLOOKUP(A:A,[3]TDSheet!$A:$D,4,0)</f>
        <v>54</v>
      </c>
      <c r="V27" s="14">
        <f>VLOOKUP(A:A,[1]TDSheet!$A:$V,22,0)</f>
        <v>0</v>
      </c>
      <c r="W27" s="14"/>
      <c r="X27" s="14"/>
      <c r="Y27" s="14">
        <f t="shared" si="13"/>
        <v>100</v>
      </c>
      <c r="Z27" s="14">
        <f>VLOOKUP(A:A,[1]TDSheet!$A:$Z,26,0)</f>
        <v>0</v>
      </c>
      <c r="AA27" s="14">
        <f>Y27/6</f>
        <v>16.666666666666668</v>
      </c>
      <c r="AB27" s="18">
        <f>VLOOKUP(A:A,[1]TDSheet!$A:$AB,28,0)</f>
        <v>1</v>
      </c>
      <c r="AC27" s="14">
        <f t="shared" si="14"/>
        <v>100</v>
      </c>
      <c r="AD27" s="14"/>
      <c r="AE27" s="14"/>
    </row>
    <row r="28" spans="1:31" s="1" customFormat="1" ht="21.95" customHeight="1" outlineLevel="1" x14ac:dyDescent="0.2">
      <c r="A28" s="7" t="s">
        <v>49</v>
      </c>
      <c r="B28" s="7" t="s">
        <v>9</v>
      </c>
      <c r="C28" s="8">
        <v>182</v>
      </c>
      <c r="D28" s="8">
        <v>6</v>
      </c>
      <c r="E28" s="8">
        <v>8</v>
      </c>
      <c r="F28" s="8">
        <v>180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8</v>
      </c>
      <c r="J28" s="14">
        <f t="shared" si="9"/>
        <v>0</v>
      </c>
      <c r="K28" s="14">
        <f>VLOOKUP(A:A,[1]TDSheet!$A:$P,16,0)</f>
        <v>0</v>
      </c>
      <c r="L28" s="14"/>
      <c r="M28" s="14"/>
      <c r="N28" s="14"/>
      <c r="O28" s="14">
        <f t="shared" si="10"/>
        <v>1.6</v>
      </c>
      <c r="P28" s="16"/>
      <c r="Q28" s="17">
        <f t="shared" si="11"/>
        <v>112.5</v>
      </c>
      <c r="R28" s="14">
        <f t="shared" si="12"/>
        <v>112.5</v>
      </c>
      <c r="S28" s="14">
        <f>VLOOKUP(A:A,[1]TDSheet!$A:$S,19,0)</f>
        <v>0</v>
      </c>
      <c r="T28" s="14">
        <f>VLOOKUP(A:A,[1]TDSheet!$A:$T,20,0)</f>
        <v>3.6</v>
      </c>
      <c r="U28" s="14">
        <f>VLOOKUP(A:A,[3]TDSheet!$A:$D,4,0)</f>
        <v>2</v>
      </c>
      <c r="V28" s="14">
        <f>VLOOKUP(A:A,[1]TDSheet!$A:$V,22,0)</f>
        <v>0</v>
      </c>
      <c r="W28" s="14"/>
      <c r="X28" s="14"/>
      <c r="Y28" s="14">
        <f t="shared" si="13"/>
        <v>0</v>
      </c>
      <c r="Z28" s="21" t="str">
        <f>VLOOKUP(A:A,[1]TDSheet!$A:$Z,26,0)</f>
        <v>увел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1005</v>
      </c>
      <c r="D29" s="8">
        <v>2091</v>
      </c>
      <c r="E29" s="8">
        <v>492</v>
      </c>
      <c r="F29" s="8">
        <v>568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517</v>
      </c>
      <c r="J29" s="14">
        <f t="shared" si="9"/>
        <v>-25</v>
      </c>
      <c r="K29" s="14">
        <f>VLOOKUP(A:A,[1]TDSheet!$A:$P,16,0)</f>
        <v>680</v>
      </c>
      <c r="L29" s="14"/>
      <c r="M29" s="14"/>
      <c r="N29" s="14"/>
      <c r="O29" s="14">
        <f t="shared" si="10"/>
        <v>98.4</v>
      </c>
      <c r="P29" s="16">
        <v>160</v>
      </c>
      <c r="Q29" s="17">
        <f t="shared" si="11"/>
        <v>14.308943089430894</v>
      </c>
      <c r="R29" s="14">
        <f t="shared" si="12"/>
        <v>5.7723577235772359</v>
      </c>
      <c r="S29" s="14">
        <f>VLOOKUP(A:A,[1]TDSheet!$A:$S,19,0)</f>
        <v>120</v>
      </c>
      <c r="T29" s="14">
        <f>VLOOKUP(A:A,[1]TDSheet!$A:$T,20,0)</f>
        <v>90</v>
      </c>
      <c r="U29" s="14">
        <f>VLOOKUP(A:A,[3]TDSheet!$A:$D,4,0)</f>
        <v>16</v>
      </c>
      <c r="V29" s="14">
        <f>VLOOKUP(A:A,[1]TDSheet!$A:$V,22,0)</f>
        <v>0</v>
      </c>
      <c r="W29" s="14"/>
      <c r="X29" s="14"/>
      <c r="Y29" s="14">
        <f t="shared" si="13"/>
        <v>160</v>
      </c>
      <c r="Z29" s="14" t="str">
        <f>VLOOKUP(A:A,[1]TDSheet!$A:$Z,26,0)</f>
        <v>яб</v>
      </c>
      <c r="AA29" s="14">
        <f>Y29/8</f>
        <v>20</v>
      </c>
      <c r="AB29" s="18">
        <f>VLOOKUP(A:A,[1]TDSheet!$A:$AB,28,0)</f>
        <v>0.75</v>
      </c>
      <c r="AC29" s="14">
        <f t="shared" si="14"/>
        <v>120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135</v>
      </c>
      <c r="D30" s="8">
        <v>263</v>
      </c>
      <c r="E30" s="8">
        <v>74</v>
      </c>
      <c r="F30" s="8">
        <v>233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78</v>
      </c>
      <c r="J30" s="14">
        <f t="shared" si="9"/>
        <v>-4</v>
      </c>
      <c r="K30" s="14">
        <f>VLOOKUP(A:A,[1]TDSheet!$A:$P,16,0)</f>
        <v>0</v>
      </c>
      <c r="L30" s="14"/>
      <c r="M30" s="14"/>
      <c r="N30" s="14"/>
      <c r="O30" s="14">
        <f t="shared" si="10"/>
        <v>14.8</v>
      </c>
      <c r="P30" s="16"/>
      <c r="Q30" s="17">
        <f t="shared" si="11"/>
        <v>15.743243243243242</v>
      </c>
      <c r="R30" s="14">
        <f t="shared" si="12"/>
        <v>15.743243243243242</v>
      </c>
      <c r="S30" s="14">
        <f>VLOOKUP(A:A,[1]TDSheet!$A:$S,19,0)</f>
        <v>22.6</v>
      </c>
      <c r="T30" s="14">
        <f>VLOOKUP(A:A,[1]TDSheet!$A:$T,20,0)</f>
        <v>24</v>
      </c>
      <c r="U30" s="14">
        <f>VLOOKUP(A:A,[3]TDSheet!$A:$D,4,0)</f>
        <v>25</v>
      </c>
      <c r="V30" s="14">
        <f>VLOOKUP(A:A,[1]TDSheet!$A:$V,22,0)</f>
        <v>0</v>
      </c>
      <c r="W30" s="14"/>
      <c r="X30" s="14"/>
      <c r="Y30" s="14">
        <f t="shared" si="13"/>
        <v>0</v>
      </c>
      <c r="Z30" s="14" t="str">
        <f>VLOOKUP(A:A,[1]TDSheet!$A:$Z,26,0)</f>
        <v>склад?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1021</v>
      </c>
      <c r="D31" s="8">
        <v>3019</v>
      </c>
      <c r="E31" s="8">
        <v>782</v>
      </c>
      <c r="F31" s="8">
        <v>976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817</v>
      </c>
      <c r="J31" s="14">
        <f t="shared" si="9"/>
        <v>-35</v>
      </c>
      <c r="K31" s="14">
        <f>VLOOKUP(A:A,[1]TDSheet!$A:$P,16,0)</f>
        <v>800</v>
      </c>
      <c r="L31" s="14"/>
      <c r="M31" s="14"/>
      <c r="N31" s="14"/>
      <c r="O31" s="14">
        <f t="shared" si="10"/>
        <v>156.4</v>
      </c>
      <c r="P31" s="16">
        <v>400</v>
      </c>
      <c r="Q31" s="17">
        <f t="shared" si="11"/>
        <v>13.913043478260869</v>
      </c>
      <c r="R31" s="14">
        <f t="shared" si="12"/>
        <v>6.2404092071611252</v>
      </c>
      <c r="S31" s="14">
        <f>VLOOKUP(A:A,[1]TDSheet!$A:$S,19,0)</f>
        <v>159.6</v>
      </c>
      <c r="T31" s="14">
        <f>VLOOKUP(A:A,[1]TDSheet!$A:$T,20,0)</f>
        <v>149</v>
      </c>
      <c r="U31" s="14">
        <f>VLOOKUP(A:A,[3]TDSheet!$A:$D,4,0)</f>
        <v>56</v>
      </c>
      <c r="V31" s="14">
        <f>VLOOKUP(A:A,[1]TDSheet!$A:$V,22,0)</f>
        <v>0</v>
      </c>
      <c r="W31" s="14"/>
      <c r="X31" s="14"/>
      <c r="Y31" s="14">
        <f t="shared" si="13"/>
        <v>400</v>
      </c>
      <c r="Z31" s="14" t="e">
        <f>VLOOKUP(A:A,[1]TDSheet!$A:$Z,26,0)</f>
        <v>#N/A</v>
      </c>
      <c r="AA31" s="14">
        <f>Y31/8</f>
        <v>50</v>
      </c>
      <c r="AB31" s="18">
        <f>VLOOKUP(A:A,[1]TDSheet!$A:$AB,28,0)</f>
        <v>0.9</v>
      </c>
      <c r="AC31" s="14">
        <f t="shared" si="14"/>
        <v>360</v>
      </c>
      <c r="AD31" s="14"/>
      <c r="AE31" s="14"/>
    </row>
    <row r="32" spans="1:31" s="1" customFormat="1" ht="11.1" customHeight="1" outlineLevel="1" x14ac:dyDescent="0.2">
      <c r="A32" s="7" t="s">
        <v>51</v>
      </c>
      <c r="B32" s="7" t="s">
        <v>9</v>
      </c>
      <c r="C32" s="8">
        <v>106</v>
      </c>
      <c r="D32" s="8">
        <v>250</v>
      </c>
      <c r="E32" s="8">
        <v>83</v>
      </c>
      <c r="F32" s="8">
        <v>191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89</v>
      </c>
      <c r="J32" s="14">
        <f t="shared" si="9"/>
        <v>-6</v>
      </c>
      <c r="K32" s="14">
        <f>VLOOKUP(A:A,[1]TDSheet!$A:$P,16,0)</f>
        <v>0</v>
      </c>
      <c r="L32" s="14"/>
      <c r="M32" s="14"/>
      <c r="N32" s="14"/>
      <c r="O32" s="14">
        <f t="shared" si="10"/>
        <v>16.600000000000001</v>
      </c>
      <c r="P32" s="16">
        <v>80</v>
      </c>
      <c r="Q32" s="17">
        <f t="shared" si="11"/>
        <v>16.325301204819276</v>
      </c>
      <c r="R32" s="14">
        <f t="shared" si="12"/>
        <v>11.506024096385541</v>
      </c>
      <c r="S32" s="14">
        <f>VLOOKUP(A:A,[1]TDSheet!$A:$S,19,0)</f>
        <v>19</v>
      </c>
      <c r="T32" s="14">
        <f>VLOOKUP(A:A,[1]TDSheet!$A:$T,20,0)</f>
        <v>24.8</v>
      </c>
      <c r="U32" s="14">
        <f>VLOOKUP(A:A,[3]TDSheet!$A:$D,4,0)</f>
        <v>38</v>
      </c>
      <c r="V32" s="14">
        <f>VLOOKUP(A:A,[1]TDSheet!$A:$V,22,0)</f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625</v>
      </c>
      <c r="D33" s="8">
        <v>3536</v>
      </c>
      <c r="E33" s="8">
        <v>1200</v>
      </c>
      <c r="F33" s="8">
        <v>424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1221</v>
      </c>
      <c r="J33" s="14">
        <f t="shared" si="9"/>
        <v>-21</v>
      </c>
      <c r="K33" s="14">
        <f>VLOOKUP(A:A,[1]TDSheet!$A:$P,16,0)</f>
        <v>120</v>
      </c>
      <c r="L33" s="14"/>
      <c r="M33" s="14"/>
      <c r="N33" s="14"/>
      <c r="O33" s="14">
        <f t="shared" si="10"/>
        <v>48</v>
      </c>
      <c r="P33" s="16">
        <v>120</v>
      </c>
      <c r="Q33" s="17">
        <f t="shared" si="11"/>
        <v>13.833333333333334</v>
      </c>
      <c r="R33" s="14">
        <f t="shared" si="12"/>
        <v>8.8333333333333339</v>
      </c>
      <c r="S33" s="14">
        <f>VLOOKUP(A:A,[1]TDSheet!$A:$S,19,0)</f>
        <v>68.8</v>
      </c>
      <c r="T33" s="14">
        <f>VLOOKUP(A:A,[1]TDSheet!$A:$T,20,0)</f>
        <v>59.2</v>
      </c>
      <c r="U33" s="14">
        <f>VLOOKUP(A:A,[3]TDSheet!$A:$D,4,0)</f>
        <v>73</v>
      </c>
      <c r="V33" s="14">
        <f>VLOOKUP(A:A,[1]TDSheet!$A:$V,22,0)</f>
        <v>960</v>
      </c>
      <c r="W33" s="14"/>
      <c r="X33" s="14"/>
      <c r="Y33" s="14">
        <f t="shared" si="13"/>
        <v>120</v>
      </c>
      <c r="Z33" s="14">
        <f>VLOOKUP(A:A,[1]TDSheet!$A:$Z,26,0)</f>
        <v>0</v>
      </c>
      <c r="AA33" s="14">
        <f>Y33/8</f>
        <v>15</v>
      </c>
      <c r="AB33" s="18">
        <f>VLOOKUP(A:A,[1]TDSheet!$A:$AB,28,0)</f>
        <v>0.9</v>
      </c>
      <c r="AC33" s="14">
        <f t="shared" si="14"/>
        <v>108</v>
      </c>
      <c r="AD33" s="14"/>
      <c r="AE33" s="14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1943</v>
      </c>
      <c r="D34" s="8">
        <v>6075</v>
      </c>
      <c r="E34" s="8">
        <v>978</v>
      </c>
      <c r="F34" s="8">
        <v>2511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1027</v>
      </c>
      <c r="J34" s="14">
        <f t="shared" si="9"/>
        <v>-49</v>
      </c>
      <c r="K34" s="14">
        <f>VLOOKUP(A:A,[1]TDSheet!$A:$P,16,0)</f>
        <v>0</v>
      </c>
      <c r="L34" s="14"/>
      <c r="M34" s="14"/>
      <c r="N34" s="14"/>
      <c r="O34" s="14">
        <f t="shared" si="10"/>
        <v>195.6</v>
      </c>
      <c r="P34" s="16">
        <v>240</v>
      </c>
      <c r="Q34" s="17">
        <f t="shared" si="11"/>
        <v>14.064417177914111</v>
      </c>
      <c r="R34" s="14">
        <f t="shared" si="12"/>
        <v>12.837423312883436</v>
      </c>
      <c r="S34" s="14">
        <f>VLOOKUP(A:A,[1]TDSheet!$A:$S,19,0)</f>
        <v>286.60000000000002</v>
      </c>
      <c r="T34" s="14">
        <f>VLOOKUP(A:A,[1]TDSheet!$A:$T,20,0)</f>
        <v>241.6</v>
      </c>
      <c r="U34" s="14">
        <f>VLOOKUP(A:A,[3]TDSheet!$A:$D,4,0)</f>
        <v>70</v>
      </c>
      <c r="V34" s="14">
        <f>VLOOKUP(A:A,[1]TDSheet!$A:$V,22,0)</f>
        <v>0</v>
      </c>
      <c r="W34" s="14"/>
      <c r="X34" s="14"/>
      <c r="Y34" s="14">
        <f t="shared" si="13"/>
        <v>240</v>
      </c>
      <c r="Z34" s="14" t="str">
        <f>VLOOKUP(A:A,[1]TDSheet!$A:$Z,26,0)</f>
        <v>яб</v>
      </c>
      <c r="AA34" s="14">
        <f>Y34/16</f>
        <v>15</v>
      </c>
      <c r="AB34" s="18">
        <f>VLOOKUP(A:A,[1]TDSheet!$A:$AB,28,0)</f>
        <v>0.43</v>
      </c>
      <c r="AC34" s="14">
        <f t="shared" si="14"/>
        <v>103.2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393</v>
      </c>
      <c r="D35" s="8">
        <v>376</v>
      </c>
      <c r="E35" s="8">
        <v>179</v>
      </c>
      <c r="F35" s="8">
        <v>288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200</v>
      </c>
      <c r="J35" s="14">
        <f t="shared" si="9"/>
        <v>-21</v>
      </c>
      <c r="K35" s="14">
        <f>VLOOKUP(A:A,[1]TDSheet!$A:$P,16,0)</f>
        <v>120</v>
      </c>
      <c r="L35" s="14"/>
      <c r="M35" s="14"/>
      <c r="N35" s="14"/>
      <c r="O35" s="14">
        <f t="shared" si="10"/>
        <v>35.799999999999997</v>
      </c>
      <c r="P35" s="16">
        <v>120</v>
      </c>
      <c r="Q35" s="17">
        <f t="shared" si="11"/>
        <v>14.748603351955309</v>
      </c>
      <c r="R35" s="14">
        <f t="shared" si="12"/>
        <v>8.044692737430168</v>
      </c>
      <c r="S35" s="14">
        <f>VLOOKUP(A:A,[1]TDSheet!$A:$S,19,0)</f>
        <v>44.8</v>
      </c>
      <c r="T35" s="14">
        <f>VLOOKUP(A:A,[1]TDSheet!$A:$T,20,0)</f>
        <v>39.6</v>
      </c>
      <c r="U35" s="14">
        <f>VLOOKUP(A:A,[3]TDSheet!$A:$D,4,0)</f>
        <v>49</v>
      </c>
      <c r="V35" s="14">
        <f>VLOOKUP(A:A,[1]TDSheet!$A:$V,22,0)</f>
        <v>0</v>
      </c>
      <c r="W35" s="14"/>
      <c r="X35" s="14"/>
      <c r="Y35" s="14">
        <f t="shared" si="13"/>
        <v>120</v>
      </c>
      <c r="Z35" s="14">
        <f>VLOOKUP(A:A,[1]TDSheet!$A:$Z,26,0)</f>
        <v>0</v>
      </c>
      <c r="AA35" s="14">
        <f>Y35/8</f>
        <v>15</v>
      </c>
      <c r="AB35" s="18">
        <f>VLOOKUP(A:A,[1]TDSheet!$A:$AB,28,0)</f>
        <v>0.9</v>
      </c>
      <c r="AC35" s="14">
        <f t="shared" si="14"/>
        <v>108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1483</v>
      </c>
      <c r="D36" s="8">
        <v>3064</v>
      </c>
      <c r="E36" s="8">
        <v>976</v>
      </c>
      <c r="F36" s="8">
        <v>1253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1023</v>
      </c>
      <c r="J36" s="14">
        <f t="shared" si="9"/>
        <v>-47</v>
      </c>
      <c r="K36" s="14">
        <f>VLOOKUP(A:A,[1]TDSheet!$A:$P,16,0)</f>
        <v>720</v>
      </c>
      <c r="L36" s="14"/>
      <c r="M36" s="14"/>
      <c r="N36" s="14"/>
      <c r="O36" s="14">
        <f t="shared" si="10"/>
        <v>195.2</v>
      </c>
      <c r="P36" s="16">
        <v>800</v>
      </c>
      <c r="Q36" s="17">
        <f t="shared" si="11"/>
        <v>14.20594262295082</v>
      </c>
      <c r="R36" s="14">
        <f t="shared" si="12"/>
        <v>6.4190573770491808</v>
      </c>
      <c r="S36" s="14">
        <f>VLOOKUP(A:A,[1]TDSheet!$A:$S,19,0)</f>
        <v>208</v>
      </c>
      <c r="T36" s="14">
        <f>VLOOKUP(A:A,[1]TDSheet!$A:$T,20,0)</f>
        <v>191.4</v>
      </c>
      <c r="U36" s="14">
        <f>VLOOKUP(A:A,[3]TDSheet!$A:$D,4,0)</f>
        <v>279</v>
      </c>
      <c r="V36" s="14">
        <f>VLOOKUP(A:A,[1]TDSheet!$A:$V,22,0)</f>
        <v>0</v>
      </c>
      <c r="W36" s="14"/>
      <c r="X36" s="14"/>
      <c r="Y36" s="14">
        <f t="shared" si="13"/>
        <v>800</v>
      </c>
      <c r="Z36" s="14" t="str">
        <f>VLOOKUP(A:A,[1]TDSheet!$A:$Z,26,0)</f>
        <v>пуд</v>
      </c>
      <c r="AA36" s="14">
        <f>Y36/8</f>
        <v>100</v>
      </c>
      <c r="AB36" s="18">
        <f>VLOOKUP(A:A,[1]TDSheet!$A:$AB,28,0)</f>
        <v>0.9</v>
      </c>
      <c r="AC36" s="14">
        <f t="shared" si="14"/>
        <v>720</v>
      </c>
      <c r="AD36" s="14"/>
      <c r="AE36" s="14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1407</v>
      </c>
      <c r="D37" s="8">
        <v>2943</v>
      </c>
      <c r="E37" s="8">
        <v>837</v>
      </c>
      <c r="F37" s="8">
        <v>1367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878</v>
      </c>
      <c r="J37" s="14">
        <f t="shared" si="9"/>
        <v>-41</v>
      </c>
      <c r="K37" s="14">
        <f>VLOOKUP(A:A,[1]TDSheet!$A:$P,16,0)</f>
        <v>480</v>
      </c>
      <c r="L37" s="14"/>
      <c r="M37" s="14"/>
      <c r="N37" s="14"/>
      <c r="O37" s="14">
        <f t="shared" si="10"/>
        <v>167.4</v>
      </c>
      <c r="P37" s="16">
        <v>480</v>
      </c>
      <c r="Q37" s="17">
        <f t="shared" si="11"/>
        <v>13.900836320191159</v>
      </c>
      <c r="R37" s="14">
        <f t="shared" si="12"/>
        <v>8.1660692951015523</v>
      </c>
      <c r="S37" s="14">
        <f>VLOOKUP(A:A,[1]TDSheet!$A:$S,19,0)</f>
        <v>197</v>
      </c>
      <c r="T37" s="14">
        <f>VLOOKUP(A:A,[1]TDSheet!$A:$T,20,0)</f>
        <v>184</v>
      </c>
      <c r="U37" s="14">
        <f>VLOOKUP(A:A,[3]TDSheet!$A:$D,4,0)</f>
        <v>249</v>
      </c>
      <c r="V37" s="14">
        <f>VLOOKUP(A:A,[1]TDSheet!$A:$V,22,0)</f>
        <v>0</v>
      </c>
      <c r="W37" s="14"/>
      <c r="X37" s="14"/>
      <c r="Y37" s="14">
        <f t="shared" si="13"/>
        <v>480</v>
      </c>
      <c r="Z37" s="14">
        <f>VLOOKUP(A:A,[1]TDSheet!$A:$Z,26,0)</f>
        <v>0</v>
      </c>
      <c r="AA37" s="14">
        <f>Y37/16</f>
        <v>30</v>
      </c>
      <c r="AB37" s="18">
        <f>VLOOKUP(A:A,[1]TDSheet!$A:$AB,28,0)</f>
        <v>0.43</v>
      </c>
      <c r="AC37" s="14">
        <f t="shared" si="14"/>
        <v>206.4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1930</v>
      </c>
      <c r="D38" s="8">
        <v>3945</v>
      </c>
      <c r="E38" s="8">
        <v>1300</v>
      </c>
      <c r="F38" s="8">
        <v>2375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1366.001</v>
      </c>
      <c r="J38" s="14">
        <f t="shared" si="9"/>
        <v>-66.000999999999976</v>
      </c>
      <c r="K38" s="14">
        <f>VLOOKUP(A:A,[1]TDSheet!$A:$P,16,0)</f>
        <v>600</v>
      </c>
      <c r="L38" s="14"/>
      <c r="M38" s="14"/>
      <c r="N38" s="14"/>
      <c r="O38" s="14">
        <f t="shared" si="10"/>
        <v>260</v>
      </c>
      <c r="P38" s="16">
        <v>700</v>
      </c>
      <c r="Q38" s="17">
        <f t="shared" si="11"/>
        <v>14.134615384615385</v>
      </c>
      <c r="R38" s="14">
        <f t="shared" si="12"/>
        <v>9.134615384615385</v>
      </c>
      <c r="S38" s="14">
        <f>VLOOKUP(A:A,[1]TDSheet!$A:$S,19,0)</f>
        <v>313</v>
      </c>
      <c r="T38" s="14">
        <f>VLOOKUP(A:A,[1]TDSheet!$A:$T,20,0)</f>
        <v>318</v>
      </c>
      <c r="U38" s="14">
        <f>VLOOKUP(A:A,[3]TDSheet!$A:$D,4,0)</f>
        <v>280</v>
      </c>
      <c r="V38" s="14">
        <f>VLOOKUP(A:A,[1]TDSheet!$A:$V,22,0)</f>
        <v>0</v>
      </c>
      <c r="W38" s="14"/>
      <c r="X38" s="14"/>
      <c r="Y38" s="14">
        <f t="shared" si="13"/>
        <v>700</v>
      </c>
      <c r="Z38" s="14">
        <f>VLOOKUP(A:A,[1]TDSheet!$A:$Z,26,0)</f>
        <v>0</v>
      </c>
      <c r="AA38" s="14">
        <f>Y38/5</f>
        <v>140</v>
      </c>
      <c r="AB38" s="18">
        <f>VLOOKUP(A:A,[1]TDSheet!$A:$AB,28,0)</f>
        <v>1</v>
      </c>
      <c r="AC38" s="14">
        <f t="shared" si="14"/>
        <v>700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3858</v>
      </c>
      <c r="D39" s="8">
        <v>11962</v>
      </c>
      <c r="E39" s="8">
        <v>2741</v>
      </c>
      <c r="F39" s="8">
        <v>3677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2853</v>
      </c>
      <c r="J39" s="14">
        <f t="shared" si="9"/>
        <v>-112</v>
      </c>
      <c r="K39" s="14">
        <f>VLOOKUP(A:A,[1]TDSheet!$A:$P,16,0)</f>
        <v>2400</v>
      </c>
      <c r="L39" s="14"/>
      <c r="M39" s="14"/>
      <c r="N39" s="14"/>
      <c r="O39" s="14">
        <f t="shared" si="10"/>
        <v>548.20000000000005</v>
      </c>
      <c r="P39" s="16">
        <v>1600</v>
      </c>
      <c r="Q39" s="17">
        <f t="shared" si="11"/>
        <v>14.004013133892739</v>
      </c>
      <c r="R39" s="14">
        <f t="shared" si="12"/>
        <v>6.7074060561838742</v>
      </c>
      <c r="S39" s="14">
        <f>VLOOKUP(A:A,[1]TDSheet!$A:$S,19,0)</f>
        <v>599</v>
      </c>
      <c r="T39" s="14">
        <f>VLOOKUP(A:A,[1]TDSheet!$A:$T,20,0)</f>
        <v>548.4</v>
      </c>
      <c r="U39" s="14">
        <f>VLOOKUP(A:A,[3]TDSheet!$A:$D,4,0)</f>
        <v>312</v>
      </c>
      <c r="V39" s="14">
        <f>VLOOKUP(A:A,[1]TDSheet!$A:$V,22,0)</f>
        <v>0</v>
      </c>
      <c r="W39" s="14"/>
      <c r="X39" s="14"/>
      <c r="Y39" s="14">
        <f t="shared" si="13"/>
        <v>1600</v>
      </c>
      <c r="Z39" s="14">
        <f>VLOOKUP(A:A,[1]TDSheet!$A:$Z,26,0)</f>
        <v>0</v>
      </c>
      <c r="AA39" s="14">
        <f>Y39/8</f>
        <v>200</v>
      </c>
      <c r="AB39" s="18">
        <f>VLOOKUP(A:A,[1]TDSheet!$A:$AB,28,0)</f>
        <v>0.9</v>
      </c>
      <c r="AC39" s="14">
        <f t="shared" si="14"/>
        <v>1440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1551</v>
      </c>
      <c r="D40" s="8">
        <v>2638</v>
      </c>
      <c r="E40" s="8">
        <v>919</v>
      </c>
      <c r="F40" s="8">
        <v>1489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950</v>
      </c>
      <c r="J40" s="14">
        <f t="shared" si="9"/>
        <v>-31</v>
      </c>
      <c r="K40" s="14">
        <f>VLOOKUP(A:A,[1]TDSheet!$A:$P,16,0)</f>
        <v>320</v>
      </c>
      <c r="L40" s="14"/>
      <c r="M40" s="14"/>
      <c r="N40" s="14"/>
      <c r="O40" s="14">
        <f t="shared" si="10"/>
        <v>183.8</v>
      </c>
      <c r="P40" s="16">
        <v>800</v>
      </c>
      <c r="Q40" s="17">
        <f t="shared" si="11"/>
        <v>14.194776931447224</v>
      </c>
      <c r="R40" s="14">
        <f t="shared" si="12"/>
        <v>8.1011969532100103</v>
      </c>
      <c r="S40" s="14">
        <f>VLOOKUP(A:A,[1]TDSheet!$A:$S,19,0)</f>
        <v>214.6</v>
      </c>
      <c r="T40" s="14">
        <f>VLOOKUP(A:A,[1]TDSheet!$A:$T,20,0)</f>
        <v>198</v>
      </c>
      <c r="U40" s="14">
        <f>VLOOKUP(A:A,[3]TDSheet!$A:$D,4,0)</f>
        <v>299</v>
      </c>
      <c r="V40" s="14">
        <f>VLOOKUP(A:A,[1]TDSheet!$A:$V,22,0)</f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Y40/16</f>
        <v>50</v>
      </c>
      <c r="AB40" s="18">
        <f>VLOOKUP(A:A,[1]TDSheet!$A:$AB,28,0)</f>
        <v>0.43</v>
      </c>
      <c r="AC40" s="14">
        <f t="shared" si="14"/>
        <v>344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30</v>
      </c>
      <c r="D41" s="8"/>
      <c r="E41" s="8">
        <v>0</v>
      </c>
      <c r="F41" s="8">
        <v>30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VLOOKUP(A:A,[1]TDSheet!$A:$S,19,0)</f>
        <v>1</v>
      </c>
      <c r="T41" s="14">
        <f>VLOOKUP(A:A,[1]TDSheet!$A:$T,20,0)</f>
        <v>0</v>
      </c>
      <c r="U41" s="14">
        <v>0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3</v>
      </c>
      <c r="D42" s="8">
        <v>85</v>
      </c>
      <c r="E42" s="8">
        <v>22</v>
      </c>
      <c r="F42" s="8">
        <v>61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36</v>
      </c>
      <c r="J42" s="14">
        <f t="shared" si="9"/>
        <v>-14</v>
      </c>
      <c r="K42" s="14">
        <f>VLOOKUP(A:A,[1]TDSheet!$A:$P,16,0)</f>
        <v>0</v>
      </c>
      <c r="L42" s="14"/>
      <c r="M42" s="14"/>
      <c r="N42" s="14"/>
      <c r="O42" s="14">
        <f t="shared" si="10"/>
        <v>4.4000000000000004</v>
      </c>
      <c r="P42" s="16"/>
      <c r="Q42" s="17">
        <f t="shared" si="11"/>
        <v>13.863636363636363</v>
      </c>
      <c r="R42" s="14">
        <f t="shared" si="12"/>
        <v>13.863636363636363</v>
      </c>
      <c r="S42" s="14">
        <f>VLOOKUP(A:A,[1]TDSheet!$A:$S,19,0)</f>
        <v>4.5999999999999996</v>
      </c>
      <c r="T42" s="14">
        <f>VLOOKUP(A:A,[1]TDSheet!$A:$T,20,0)</f>
        <v>7.2</v>
      </c>
      <c r="U42" s="14">
        <f>VLOOKUP(A:A,[3]TDSheet!$A:$D,4,0)</f>
        <v>1</v>
      </c>
      <c r="V42" s="14">
        <f>VLOOKUP(A:A,[1]TDSheet!$A:$V,22,0)</f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2590</v>
      </c>
      <c r="D43" s="8">
        <v>7619</v>
      </c>
      <c r="E43" s="8">
        <v>1801</v>
      </c>
      <c r="F43" s="8">
        <v>2788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1810</v>
      </c>
      <c r="J43" s="14">
        <f t="shared" si="9"/>
        <v>-9</v>
      </c>
      <c r="K43" s="14">
        <f>VLOOKUP(A:A,[1]TDSheet!$A:$P,16,0)</f>
        <v>1400</v>
      </c>
      <c r="L43" s="14"/>
      <c r="M43" s="14"/>
      <c r="N43" s="14"/>
      <c r="O43" s="14">
        <f t="shared" si="10"/>
        <v>360.2</v>
      </c>
      <c r="P43" s="16">
        <v>960</v>
      </c>
      <c r="Q43" s="17">
        <f t="shared" si="11"/>
        <v>14.292059966685175</v>
      </c>
      <c r="R43" s="14">
        <f t="shared" si="12"/>
        <v>7.740144364242088</v>
      </c>
      <c r="S43" s="14">
        <f>VLOOKUP(A:A,[1]TDSheet!$A:$S,19,0)</f>
        <v>405.8</v>
      </c>
      <c r="T43" s="14">
        <f>VLOOKUP(A:A,[1]TDSheet!$A:$T,20,0)</f>
        <v>385</v>
      </c>
      <c r="U43" s="14">
        <f>VLOOKUP(A:A,[3]TDSheet!$A:$D,4,0)</f>
        <v>289</v>
      </c>
      <c r="V43" s="14">
        <f>VLOOKUP(A:A,[1]TDSheet!$A:$V,22,0)</f>
        <v>0</v>
      </c>
      <c r="W43" s="14"/>
      <c r="X43" s="14"/>
      <c r="Y43" s="14">
        <f t="shared" si="13"/>
        <v>960</v>
      </c>
      <c r="Z43" s="14">
        <f>VLOOKUP(A:A,[1]TDSheet!$A:$Z,26,0)</f>
        <v>0</v>
      </c>
      <c r="AA43" s="14">
        <f>Y43/8</f>
        <v>120</v>
      </c>
      <c r="AB43" s="18">
        <f>VLOOKUP(A:A,[1]TDSheet!$A:$AB,28,0)</f>
        <v>0.7</v>
      </c>
      <c r="AC43" s="14">
        <f t="shared" si="14"/>
        <v>672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1096</v>
      </c>
      <c r="D44" s="8">
        <v>974</v>
      </c>
      <c r="E44" s="19">
        <v>611</v>
      </c>
      <c r="F44" s="20">
        <v>881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270</v>
      </c>
      <c r="J44" s="14">
        <f t="shared" si="9"/>
        <v>341</v>
      </c>
      <c r="K44" s="14">
        <f>VLOOKUP(A:A,[1]TDSheet!$A:$P,16,0)</f>
        <v>480</v>
      </c>
      <c r="L44" s="14"/>
      <c r="M44" s="14"/>
      <c r="N44" s="14"/>
      <c r="O44" s="14">
        <f t="shared" si="10"/>
        <v>122.2</v>
      </c>
      <c r="P44" s="16">
        <v>360</v>
      </c>
      <c r="Q44" s="17">
        <f t="shared" si="11"/>
        <v>14.083469721767594</v>
      </c>
      <c r="R44" s="14">
        <f t="shared" si="12"/>
        <v>7.2094926350245494</v>
      </c>
      <c r="S44" s="14">
        <f>VLOOKUP(A:A,[1]TDSheet!$A:$S,19,0)</f>
        <v>124</v>
      </c>
      <c r="T44" s="14">
        <f>VLOOKUP(A:A,[1]TDSheet!$A:$T,20,0)</f>
        <v>124.8</v>
      </c>
      <c r="U44" s="14">
        <f>VLOOKUP(A:A,[3]TDSheet!$A:$D,4,0)</f>
        <v>91</v>
      </c>
      <c r="V44" s="14">
        <f>VLOOKUP(A:A,[1]TDSheet!$A:$V,22,0)</f>
        <v>0</v>
      </c>
      <c r="W44" s="14"/>
      <c r="X44" s="14"/>
      <c r="Y44" s="14">
        <f t="shared" si="13"/>
        <v>360</v>
      </c>
      <c r="Z44" s="14">
        <f>VLOOKUP(A:A,[1]TDSheet!$A:$Z,26,0)</f>
        <v>0</v>
      </c>
      <c r="AA44" s="14">
        <f>Y44/8</f>
        <v>45</v>
      </c>
      <c r="AB44" s="18">
        <f>VLOOKUP(A:A,[1]TDSheet!$A:$AB,28,0)</f>
        <v>0.9</v>
      </c>
      <c r="AC44" s="14">
        <f t="shared" si="14"/>
        <v>324</v>
      </c>
      <c r="AD44" s="14"/>
      <c r="AE44" s="14"/>
    </row>
    <row r="45" spans="1:31" s="1" customFormat="1" ht="21.95" customHeight="1" outlineLevel="1" x14ac:dyDescent="0.2">
      <c r="A45" s="7" t="s">
        <v>57</v>
      </c>
      <c r="B45" s="7" t="s">
        <v>9</v>
      </c>
      <c r="C45" s="8">
        <v>39</v>
      </c>
      <c r="D45" s="8">
        <v>1</v>
      </c>
      <c r="E45" s="8">
        <v>17</v>
      </c>
      <c r="F45" s="8">
        <v>23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17</v>
      </c>
      <c r="J45" s="14">
        <f t="shared" si="9"/>
        <v>0</v>
      </c>
      <c r="K45" s="14">
        <f>VLOOKUP(A:A,[1]TDSheet!$A:$P,16,0)</f>
        <v>0</v>
      </c>
      <c r="L45" s="14"/>
      <c r="M45" s="14"/>
      <c r="N45" s="14"/>
      <c r="O45" s="14">
        <f t="shared" si="10"/>
        <v>3.4</v>
      </c>
      <c r="P45" s="16">
        <v>40</v>
      </c>
      <c r="Q45" s="17">
        <f t="shared" si="11"/>
        <v>18.529411764705884</v>
      </c>
      <c r="R45" s="14">
        <f t="shared" si="12"/>
        <v>6.7647058823529411</v>
      </c>
      <c r="S45" s="14">
        <f>VLOOKUP(A:A,[1]TDSheet!$A:$S,19,0)</f>
        <v>2</v>
      </c>
      <c r="T45" s="14">
        <f>VLOOKUP(A:A,[1]TDSheet!$A:$T,20,0)</f>
        <v>0.2</v>
      </c>
      <c r="U45" s="14">
        <f>VLOOKUP(A:A,[3]TDSheet!$A:$D,4,0)</f>
        <v>10</v>
      </c>
      <c r="V45" s="14">
        <f>VLOOKUP(A:A,[1]TDSheet!$A:$V,22,0)</f>
        <v>0</v>
      </c>
      <c r="W45" s="14"/>
      <c r="X45" s="14"/>
      <c r="Y45" s="14">
        <f t="shared" si="13"/>
        <v>40</v>
      </c>
      <c r="Z45" s="14" t="str">
        <f>VLOOKUP(A:A,[1]TDSheet!$A:$Z,26,0)</f>
        <v>увел</v>
      </c>
      <c r="AA45" s="14">
        <f>Y45/8</f>
        <v>5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57</v>
      </c>
      <c r="D46" s="8">
        <v>42</v>
      </c>
      <c r="E46" s="8">
        <v>18</v>
      </c>
      <c r="F46" s="8">
        <v>48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18</v>
      </c>
      <c r="J46" s="14">
        <f t="shared" si="9"/>
        <v>0</v>
      </c>
      <c r="K46" s="14">
        <f>VLOOKUP(A:A,[1]TDSheet!$A:$P,16,0)</f>
        <v>0</v>
      </c>
      <c r="L46" s="14"/>
      <c r="M46" s="14"/>
      <c r="N46" s="14"/>
      <c r="O46" s="14">
        <f t="shared" si="10"/>
        <v>3.6</v>
      </c>
      <c r="P46" s="16"/>
      <c r="Q46" s="17">
        <f t="shared" si="11"/>
        <v>13.333333333333332</v>
      </c>
      <c r="R46" s="14">
        <f t="shared" si="12"/>
        <v>13.333333333333332</v>
      </c>
      <c r="S46" s="14">
        <f>VLOOKUP(A:A,[1]TDSheet!$A:$S,19,0)</f>
        <v>6.2</v>
      </c>
      <c r="T46" s="14">
        <f>VLOOKUP(A:A,[1]TDSheet!$A:$T,20,0)</f>
        <v>5.8</v>
      </c>
      <c r="U46" s="14">
        <f>VLOOKUP(A:A,[3]TDSheet!$A:$D,4,0)</f>
        <v>8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755</v>
      </c>
      <c r="D47" s="8">
        <v>1210</v>
      </c>
      <c r="E47" s="8">
        <v>560</v>
      </c>
      <c r="F47" s="8">
        <v>825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565.50099999999998</v>
      </c>
      <c r="J47" s="14">
        <f t="shared" si="9"/>
        <v>-5.5009999999999764</v>
      </c>
      <c r="K47" s="14">
        <f>VLOOKUP(A:A,[1]TDSheet!$A:$P,16,0)</f>
        <v>500</v>
      </c>
      <c r="L47" s="14"/>
      <c r="M47" s="14"/>
      <c r="N47" s="14"/>
      <c r="O47" s="14">
        <f t="shared" si="10"/>
        <v>112</v>
      </c>
      <c r="P47" s="16">
        <v>250</v>
      </c>
      <c r="Q47" s="17">
        <f t="shared" si="11"/>
        <v>14.0625</v>
      </c>
      <c r="R47" s="14">
        <f t="shared" si="12"/>
        <v>7.3660714285714288</v>
      </c>
      <c r="S47" s="14">
        <f>VLOOKUP(A:A,[1]TDSheet!$A:$S,19,0)</f>
        <v>115</v>
      </c>
      <c r="T47" s="14">
        <f>VLOOKUP(A:A,[1]TDSheet!$A:$T,20,0)</f>
        <v>116</v>
      </c>
      <c r="U47" s="14">
        <f>VLOOKUP(A:A,[3]TDSheet!$A:$D,4,0)</f>
        <v>80</v>
      </c>
      <c r="V47" s="14">
        <f>VLOOKUP(A:A,[1]TDSheet!$A:$V,22,0)</f>
        <v>0</v>
      </c>
      <c r="W47" s="14"/>
      <c r="X47" s="14"/>
      <c r="Y47" s="14">
        <f t="shared" si="13"/>
        <v>250</v>
      </c>
      <c r="Z47" s="14" t="e">
        <f>VLOOKUP(A:A,[1]TDSheet!$A:$Z,26,0)</f>
        <v>#N/A</v>
      </c>
      <c r="AA47" s="14">
        <f>Y47/5</f>
        <v>50</v>
      </c>
      <c r="AB47" s="18">
        <f>VLOOKUP(A:A,[1]TDSheet!$A:$AB,28,0)</f>
        <v>1</v>
      </c>
      <c r="AC47" s="14">
        <f t="shared" si="14"/>
        <v>250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970</v>
      </c>
      <c r="D48" s="8">
        <v>1591</v>
      </c>
      <c r="E48" s="8">
        <v>567</v>
      </c>
      <c r="F48" s="8">
        <v>1215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610</v>
      </c>
      <c r="J48" s="14">
        <f t="shared" si="9"/>
        <v>-43</v>
      </c>
      <c r="K48" s="14">
        <f>VLOOKUP(A:A,[1]TDSheet!$A:$P,16,0)</f>
        <v>0</v>
      </c>
      <c r="L48" s="14"/>
      <c r="M48" s="14"/>
      <c r="N48" s="14"/>
      <c r="O48" s="14">
        <f t="shared" si="10"/>
        <v>113.4</v>
      </c>
      <c r="P48" s="16">
        <v>400</v>
      </c>
      <c r="Q48" s="17">
        <f t="shared" si="11"/>
        <v>14.241622574955908</v>
      </c>
      <c r="R48" s="14">
        <f t="shared" si="12"/>
        <v>10.714285714285714</v>
      </c>
      <c r="S48" s="14">
        <f>VLOOKUP(A:A,[1]TDSheet!$A:$S,19,0)</f>
        <v>152.4</v>
      </c>
      <c r="T48" s="14">
        <f>VLOOKUP(A:A,[1]TDSheet!$A:$T,20,0)</f>
        <v>152</v>
      </c>
      <c r="U48" s="14">
        <f>VLOOKUP(A:A,[3]TDSheet!$A:$D,4,0)</f>
        <v>163</v>
      </c>
      <c r="V48" s="14">
        <f>VLOOKUP(A:A,[1]TDSheet!$A:$V,22,0)</f>
        <v>0</v>
      </c>
      <c r="W48" s="14"/>
      <c r="X48" s="14"/>
      <c r="Y48" s="14">
        <f t="shared" si="13"/>
        <v>400</v>
      </c>
      <c r="Z48" s="14">
        <f>VLOOKUP(A:A,[1]TDSheet!$A:$Z,26,0)</f>
        <v>0</v>
      </c>
      <c r="AA48" s="14">
        <f>Y48/5</f>
        <v>80</v>
      </c>
      <c r="AB48" s="18">
        <f>VLOOKUP(A:A,[1]TDSheet!$A:$AB,28,0)</f>
        <v>1</v>
      </c>
      <c r="AC48" s="14">
        <f t="shared" si="14"/>
        <v>400</v>
      </c>
      <c r="AD48" s="14"/>
      <c r="AE48" s="14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1451</v>
      </c>
      <c r="D49" s="8">
        <v>5121</v>
      </c>
      <c r="E49" s="8">
        <v>958</v>
      </c>
      <c r="F49" s="8">
        <v>1386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981</v>
      </c>
      <c r="J49" s="14">
        <f t="shared" si="9"/>
        <v>-23</v>
      </c>
      <c r="K49" s="14">
        <f>VLOOKUP(A:A,[1]TDSheet!$A:$P,16,0)</f>
        <v>880</v>
      </c>
      <c r="L49" s="14"/>
      <c r="M49" s="14"/>
      <c r="N49" s="14"/>
      <c r="O49" s="14">
        <f t="shared" si="10"/>
        <v>191.6</v>
      </c>
      <c r="P49" s="16">
        <v>400</v>
      </c>
      <c r="Q49" s="17">
        <f t="shared" si="11"/>
        <v>13.914405010438413</v>
      </c>
      <c r="R49" s="14">
        <f t="shared" si="12"/>
        <v>7.2338204592901878</v>
      </c>
      <c r="S49" s="14">
        <f>VLOOKUP(A:A,[1]TDSheet!$A:$S,19,0)</f>
        <v>220.4</v>
      </c>
      <c r="T49" s="14">
        <f>VLOOKUP(A:A,[1]TDSheet!$A:$T,20,0)</f>
        <v>197.4</v>
      </c>
      <c r="U49" s="14">
        <f>VLOOKUP(A:A,[3]TDSheet!$A:$D,4,0)</f>
        <v>33</v>
      </c>
      <c r="V49" s="14">
        <f>VLOOKUP(A:A,[1]TDSheet!$A:$V,22,0)</f>
        <v>0</v>
      </c>
      <c r="W49" s="14"/>
      <c r="X49" s="14"/>
      <c r="Y49" s="14">
        <f t="shared" si="13"/>
        <v>400</v>
      </c>
      <c r="Z49" s="14" t="str">
        <f>VLOOKUP(A:A,[1]TDSheet!$A:$Z,26,0)</f>
        <v>яб</v>
      </c>
      <c r="AA49" s="14">
        <f>Y49/8</f>
        <v>50</v>
      </c>
      <c r="AB49" s="18">
        <f>VLOOKUP(A:A,[1]TDSheet!$A:$AB,28,0)</f>
        <v>0.9</v>
      </c>
      <c r="AC49" s="14">
        <f t="shared" si="14"/>
        <v>360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303.77</v>
      </c>
      <c r="D50" s="8">
        <v>158.22999999999999</v>
      </c>
      <c r="E50" s="8">
        <v>147</v>
      </c>
      <c r="F50" s="8">
        <v>135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144.50200000000001</v>
      </c>
      <c r="J50" s="14">
        <f t="shared" si="9"/>
        <v>2.4979999999999905</v>
      </c>
      <c r="K50" s="14">
        <f>VLOOKUP(A:A,[1]TDSheet!$A:$P,16,0)</f>
        <v>250</v>
      </c>
      <c r="L50" s="14"/>
      <c r="M50" s="14"/>
      <c r="N50" s="14"/>
      <c r="O50" s="14">
        <f t="shared" si="10"/>
        <v>29.4</v>
      </c>
      <c r="P50" s="16"/>
      <c r="Q50" s="17">
        <f t="shared" si="11"/>
        <v>13.095238095238097</v>
      </c>
      <c r="R50" s="14">
        <f t="shared" si="12"/>
        <v>4.591836734693878</v>
      </c>
      <c r="S50" s="14">
        <f>VLOOKUP(A:A,[1]TDSheet!$A:$S,19,0)</f>
        <v>42.745999999999995</v>
      </c>
      <c r="T50" s="14">
        <f>VLOOKUP(A:A,[1]TDSheet!$A:$T,20,0)</f>
        <v>47.3</v>
      </c>
      <c r="U50" s="14">
        <f>VLOOKUP(A:A,[3]TDSheet!$A:$D,4,0)</f>
        <v>22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Y50/5.5</f>
        <v>0</v>
      </c>
      <c r="AB50" s="18">
        <f>VLOOKUP(A:A,[1]TDSheet!$A:$AB,28,0)</f>
        <v>1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62</v>
      </c>
      <c r="D51" s="8">
        <v>7</v>
      </c>
      <c r="E51" s="8">
        <v>20</v>
      </c>
      <c r="F51" s="8">
        <v>48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21</v>
      </c>
      <c r="J51" s="14">
        <f t="shared" si="9"/>
        <v>-1</v>
      </c>
      <c r="K51" s="14">
        <f>VLOOKUP(A:A,[1]TDSheet!$A:$P,16,0)</f>
        <v>0</v>
      </c>
      <c r="L51" s="14"/>
      <c r="M51" s="14"/>
      <c r="N51" s="14"/>
      <c r="O51" s="14">
        <f t="shared" si="10"/>
        <v>4</v>
      </c>
      <c r="P51" s="16"/>
      <c r="Q51" s="17">
        <f t="shared" si="11"/>
        <v>12</v>
      </c>
      <c r="R51" s="14">
        <f t="shared" si="12"/>
        <v>12</v>
      </c>
      <c r="S51" s="14">
        <f>VLOOKUP(A:A,[1]TDSheet!$A:$S,19,0)</f>
        <v>0.2</v>
      </c>
      <c r="T51" s="14">
        <f>VLOOKUP(A:A,[1]TDSheet!$A:$T,20,0)</f>
        <v>2.4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59</v>
      </c>
      <c r="D52" s="8">
        <v>3</v>
      </c>
      <c r="E52" s="8">
        <v>8</v>
      </c>
      <c r="F52" s="8">
        <v>47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8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1.6</v>
      </c>
      <c r="P52" s="16"/>
      <c r="Q52" s="17">
        <f t="shared" si="11"/>
        <v>29.375</v>
      </c>
      <c r="R52" s="14">
        <f t="shared" si="12"/>
        <v>29.375</v>
      </c>
      <c r="S52" s="14">
        <f>VLOOKUP(A:A,[1]TDSheet!$A:$S,19,0)</f>
        <v>0.2</v>
      </c>
      <c r="T52" s="14">
        <f>VLOOKUP(A:A,[1]TDSheet!$A:$T,20,0)</f>
        <v>0.6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111</v>
      </c>
      <c r="D53" s="8">
        <v>57</v>
      </c>
      <c r="E53" s="8">
        <v>45</v>
      </c>
      <c r="F53" s="8">
        <v>69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52.7</v>
      </c>
      <c r="J53" s="14">
        <f t="shared" si="9"/>
        <v>-7.7000000000000028</v>
      </c>
      <c r="K53" s="14">
        <f>VLOOKUP(A:A,[1]TDSheet!$A:$P,16,0)</f>
        <v>120</v>
      </c>
      <c r="L53" s="14"/>
      <c r="M53" s="14"/>
      <c r="N53" s="14"/>
      <c r="O53" s="14">
        <f t="shared" si="10"/>
        <v>9</v>
      </c>
      <c r="P53" s="16"/>
      <c r="Q53" s="17">
        <f t="shared" si="11"/>
        <v>21</v>
      </c>
      <c r="R53" s="14">
        <f t="shared" si="12"/>
        <v>7.666666666666667</v>
      </c>
      <c r="S53" s="14">
        <f>VLOOKUP(A:A,[1]TDSheet!$A:$S,19,0)</f>
        <v>3.6</v>
      </c>
      <c r="T53" s="14">
        <f>VLOOKUP(A:A,[1]TDSheet!$A:$T,20,0)</f>
        <v>18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Y53/3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124.5</v>
      </c>
      <c r="D54" s="8">
        <v>140.5</v>
      </c>
      <c r="E54" s="8">
        <v>75</v>
      </c>
      <c r="F54" s="8">
        <v>85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102</v>
      </c>
      <c r="J54" s="14">
        <f t="shared" si="9"/>
        <v>-27</v>
      </c>
      <c r="K54" s="14">
        <f>VLOOKUP(A:A,[1]TDSheet!$A:$P,16,0)</f>
        <v>40</v>
      </c>
      <c r="L54" s="14"/>
      <c r="M54" s="14"/>
      <c r="N54" s="14"/>
      <c r="O54" s="14">
        <f t="shared" si="10"/>
        <v>15</v>
      </c>
      <c r="P54" s="16">
        <v>100</v>
      </c>
      <c r="Q54" s="17">
        <f t="shared" si="11"/>
        <v>15</v>
      </c>
      <c r="R54" s="14">
        <f t="shared" si="12"/>
        <v>5.666666666666667</v>
      </c>
      <c r="S54" s="14">
        <f>VLOOKUP(A:A,[1]TDSheet!$A:$S,19,0)</f>
        <v>16</v>
      </c>
      <c r="T54" s="14">
        <f>VLOOKUP(A:A,[1]TDSheet!$A:$T,20,0)</f>
        <v>14</v>
      </c>
      <c r="U54" s="14">
        <f>VLOOKUP(A:A,[3]TDSheet!$A:$D,4,0)</f>
        <v>35</v>
      </c>
      <c r="V54" s="14">
        <f>VLOOKUP(A:A,[1]TDSheet!$A:$V,22,0)</f>
        <v>0</v>
      </c>
      <c r="W54" s="14"/>
      <c r="X54" s="14"/>
      <c r="Y54" s="14">
        <f t="shared" si="13"/>
        <v>100</v>
      </c>
      <c r="Z54" s="14" t="e">
        <f>VLOOKUP(A:A,[1]TDSheet!$A:$Z,26,0)</f>
        <v>#N/A</v>
      </c>
      <c r="AA54" s="14">
        <f>Y54/5</f>
        <v>20</v>
      </c>
      <c r="AB54" s="18">
        <f>VLOOKUP(A:A,[1]TDSheet!$A:$AB,28,0)</f>
        <v>1</v>
      </c>
      <c r="AC54" s="14">
        <f t="shared" si="14"/>
        <v>100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1601</v>
      </c>
      <c r="D55" s="8">
        <v>7253</v>
      </c>
      <c r="E55" s="8">
        <v>1548</v>
      </c>
      <c r="F55" s="8">
        <v>2301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1583</v>
      </c>
      <c r="J55" s="14">
        <f t="shared" si="9"/>
        <v>-35</v>
      </c>
      <c r="K55" s="14">
        <f>VLOOKUP(A:A,[1]TDSheet!$A:$P,16,0)</f>
        <v>720</v>
      </c>
      <c r="L55" s="14"/>
      <c r="M55" s="14"/>
      <c r="N55" s="14"/>
      <c r="O55" s="14">
        <f t="shared" si="10"/>
        <v>264</v>
      </c>
      <c r="P55" s="16">
        <v>720</v>
      </c>
      <c r="Q55" s="17">
        <f t="shared" si="11"/>
        <v>14.170454545454545</v>
      </c>
      <c r="R55" s="14">
        <f t="shared" si="12"/>
        <v>8.7159090909090917</v>
      </c>
      <c r="S55" s="14">
        <f>VLOOKUP(A:A,[1]TDSheet!$A:$S,19,0)</f>
        <v>282</v>
      </c>
      <c r="T55" s="14">
        <f>VLOOKUP(A:A,[1]TDSheet!$A:$T,20,0)</f>
        <v>304.60000000000002</v>
      </c>
      <c r="U55" s="14">
        <f>VLOOKUP(A:A,[3]TDSheet!$A:$D,4,0)</f>
        <v>138</v>
      </c>
      <c r="V55" s="14">
        <f>VLOOKUP(A:A,[1]TDSheet!$A:$V,22,0)</f>
        <v>228</v>
      </c>
      <c r="W55" s="14"/>
      <c r="X55" s="14"/>
      <c r="Y55" s="14">
        <f t="shared" si="13"/>
        <v>720</v>
      </c>
      <c r="Z55" s="14" t="str">
        <f>VLOOKUP(A:A,[1]TDSheet!$A:$Z,26,0)</f>
        <v>яб</v>
      </c>
      <c r="AA55" s="14">
        <f>Y55/12</f>
        <v>60</v>
      </c>
      <c r="AB55" s="18">
        <f>VLOOKUP(A:A,[1]TDSheet!$A:$AB,28,0)</f>
        <v>0.25</v>
      </c>
      <c r="AC55" s="14">
        <f t="shared" si="14"/>
        <v>180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4</v>
      </c>
      <c r="D56" s="8">
        <v>222</v>
      </c>
      <c r="E56" s="8">
        <v>56</v>
      </c>
      <c r="F56" s="8">
        <v>128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91</v>
      </c>
      <c r="J56" s="14">
        <f t="shared" si="9"/>
        <v>-35</v>
      </c>
      <c r="K56" s="14">
        <f>VLOOKUP(A:A,[1]TDSheet!$A:$P,16,0)</f>
        <v>0</v>
      </c>
      <c r="L56" s="14"/>
      <c r="M56" s="14"/>
      <c r="N56" s="14"/>
      <c r="O56" s="14">
        <f t="shared" si="10"/>
        <v>11.2</v>
      </c>
      <c r="P56" s="16">
        <v>60</v>
      </c>
      <c r="Q56" s="17">
        <f t="shared" si="11"/>
        <v>16.785714285714288</v>
      </c>
      <c r="R56" s="14">
        <f t="shared" si="12"/>
        <v>11.428571428571429</v>
      </c>
      <c r="S56" s="14">
        <f>VLOOKUP(A:A,[1]TDSheet!$A:$S,19,0)</f>
        <v>1</v>
      </c>
      <c r="T56" s="14">
        <f>VLOOKUP(A:A,[1]TDSheet!$A:$T,20,0)</f>
        <v>12.2</v>
      </c>
      <c r="U56" s="14">
        <f>VLOOKUP(A:A,[3]TDSheet!$A:$D,4,0)</f>
        <v>28</v>
      </c>
      <c r="V56" s="14">
        <f>VLOOKUP(A:A,[1]TDSheet!$A:$V,22,0)</f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79</v>
      </c>
      <c r="D57" s="8">
        <v>404</v>
      </c>
      <c r="E57" s="8">
        <v>132</v>
      </c>
      <c r="F57" s="8">
        <v>240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143</v>
      </c>
      <c r="J57" s="14">
        <f t="shared" si="9"/>
        <v>-11</v>
      </c>
      <c r="K57" s="14">
        <f>VLOOKUP(A:A,[1]TDSheet!$A:$P,16,0)</f>
        <v>60</v>
      </c>
      <c r="L57" s="14"/>
      <c r="M57" s="14"/>
      <c r="N57" s="14"/>
      <c r="O57" s="14">
        <f t="shared" si="10"/>
        <v>26.4</v>
      </c>
      <c r="P57" s="16">
        <v>60</v>
      </c>
      <c r="Q57" s="17">
        <f t="shared" si="11"/>
        <v>13.636363636363637</v>
      </c>
      <c r="R57" s="14">
        <f t="shared" si="12"/>
        <v>9.0909090909090917</v>
      </c>
      <c r="S57" s="14">
        <f>VLOOKUP(A:A,[1]TDSheet!$A:$S,19,0)</f>
        <v>19.600000000000001</v>
      </c>
      <c r="T57" s="14">
        <f>VLOOKUP(A:A,[1]TDSheet!$A:$T,20,0)</f>
        <v>30</v>
      </c>
      <c r="U57" s="14">
        <f>VLOOKUP(A:A,[3]TDSheet!$A:$D,4,0)</f>
        <v>28</v>
      </c>
      <c r="V57" s="14">
        <f>VLOOKUP(A:A,[1]TDSheet!$A:$V,22,0)</f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8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8</v>
      </c>
      <c r="C58" s="8">
        <v>48.6</v>
      </c>
      <c r="D58" s="8">
        <v>113.4</v>
      </c>
      <c r="E58" s="8">
        <v>16.2</v>
      </c>
      <c r="F58" s="8">
        <v>135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18</v>
      </c>
      <c r="J58" s="14">
        <f t="shared" si="9"/>
        <v>-1.8000000000000007</v>
      </c>
      <c r="K58" s="14">
        <f>VLOOKUP(A:A,[1]TDSheet!$A:$P,16,0)</f>
        <v>0</v>
      </c>
      <c r="L58" s="14"/>
      <c r="M58" s="14"/>
      <c r="N58" s="14"/>
      <c r="O58" s="14">
        <f t="shared" si="10"/>
        <v>3.2399999999999998</v>
      </c>
      <c r="P58" s="16"/>
      <c r="Q58" s="17">
        <f t="shared" si="11"/>
        <v>41.666666666666671</v>
      </c>
      <c r="R58" s="14">
        <f t="shared" si="12"/>
        <v>41.666666666666671</v>
      </c>
      <c r="S58" s="14">
        <f>VLOOKUP(A:A,[1]TDSheet!$A:$S,19,0)</f>
        <v>7.2</v>
      </c>
      <c r="T58" s="14">
        <f>VLOOKUP(A:A,[1]TDSheet!$A:$T,20,0)</f>
        <v>10.08</v>
      </c>
      <c r="U58" s="14">
        <f>VLOOKUP(A:A,[3]TDSheet!$A:$D,4,0)</f>
        <v>9</v>
      </c>
      <c r="V58" s="14">
        <f>VLOOKUP(A:A,[1]TDSheet!$A:$V,22,0)</f>
        <v>0</v>
      </c>
      <c r="W58" s="14"/>
      <c r="X58" s="14"/>
      <c r="Y58" s="14">
        <f t="shared" si="13"/>
        <v>0</v>
      </c>
      <c r="Z58" s="14" t="e">
        <f>VLOOKUP(A:A,[1]TDSheet!$A:$Z,26,0)</f>
        <v>#N/A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221</v>
      </c>
      <c r="D59" s="8">
        <v>416</v>
      </c>
      <c r="E59" s="8">
        <v>164</v>
      </c>
      <c r="F59" s="8">
        <v>78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169</v>
      </c>
      <c r="J59" s="14">
        <f t="shared" si="9"/>
        <v>-5</v>
      </c>
      <c r="K59" s="14">
        <f>VLOOKUP(A:A,[1]TDSheet!$A:$P,16,0)</f>
        <v>240</v>
      </c>
      <c r="L59" s="14"/>
      <c r="M59" s="14"/>
      <c r="N59" s="14"/>
      <c r="O59" s="14">
        <f t="shared" si="10"/>
        <v>32.799999999999997</v>
      </c>
      <c r="P59" s="16">
        <v>120</v>
      </c>
      <c r="Q59" s="17">
        <f t="shared" si="11"/>
        <v>13.353658536585368</v>
      </c>
      <c r="R59" s="14">
        <f t="shared" si="12"/>
        <v>2.3780487804878052</v>
      </c>
      <c r="S59" s="14">
        <f>VLOOKUP(A:A,[1]TDSheet!$A:$S,19,0)</f>
        <v>27</v>
      </c>
      <c r="T59" s="14">
        <f>VLOOKUP(A:A,[1]TDSheet!$A:$T,20,0)</f>
        <v>20.8</v>
      </c>
      <c r="U59" s="14">
        <f>VLOOKUP(A:A,[3]TDSheet!$A:$D,4,0)</f>
        <v>10</v>
      </c>
      <c r="V59" s="14">
        <f>VLOOKUP(A:A,[1]TDSheet!$A:$V,22,0)</f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Y59/6</f>
        <v>20</v>
      </c>
      <c r="AB59" s="18">
        <f>VLOOKUP(A:A,[1]TDSheet!$A:$AB,28,0)</f>
        <v>0.2</v>
      </c>
      <c r="AC59" s="14">
        <f t="shared" si="14"/>
        <v>24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271</v>
      </c>
      <c r="D60" s="8">
        <v>930</v>
      </c>
      <c r="E60" s="8">
        <v>223</v>
      </c>
      <c r="F60" s="8">
        <v>353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229</v>
      </c>
      <c r="J60" s="14">
        <f t="shared" si="9"/>
        <v>-6</v>
      </c>
      <c r="K60" s="14">
        <f>VLOOKUP(A:A,[1]TDSheet!$A:$P,16,0)</f>
        <v>120</v>
      </c>
      <c r="L60" s="14"/>
      <c r="M60" s="14"/>
      <c r="N60" s="14"/>
      <c r="O60" s="14">
        <f t="shared" si="10"/>
        <v>44.6</v>
      </c>
      <c r="P60" s="16">
        <v>120</v>
      </c>
      <c r="Q60" s="17">
        <f t="shared" si="11"/>
        <v>13.295964125560538</v>
      </c>
      <c r="R60" s="14">
        <f t="shared" si="12"/>
        <v>7.9147982062780269</v>
      </c>
      <c r="S60" s="14">
        <f>VLOOKUP(A:A,[1]TDSheet!$A:$S,19,0)</f>
        <v>49</v>
      </c>
      <c r="T60" s="14">
        <f>VLOOKUP(A:A,[1]TDSheet!$A:$T,20,0)</f>
        <v>50.6</v>
      </c>
      <c r="U60" s="14">
        <f>VLOOKUP(A:A,[3]TDSheet!$A:$D,4,0)</f>
        <v>26</v>
      </c>
      <c r="V60" s="14">
        <f>VLOOKUP(A:A,[1]TDSheet!$A:$V,22,0)</f>
        <v>0</v>
      </c>
      <c r="W60" s="14"/>
      <c r="X60" s="14"/>
      <c r="Y60" s="14">
        <f t="shared" si="13"/>
        <v>120</v>
      </c>
      <c r="Z60" s="14">
        <f>VLOOKUP(A:A,[1]TDSheet!$A:$Z,26,0)</f>
        <v>0</v>
      </c>
      <c r="AA60" s="14">
        <f>Y60/6</f>
        <v>20</v>
      </c>
      <c r="AB60" s="18">
        <f>VLOOKUP(A:A,[1]TDSheet!$A:$AB,28,0)</f>
        <v>0.2</v>
      </c>
      <c r="AC60" s="14">
        <f t="shared" si="14"/>
        <v>24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1145</v>
      </c>
      <c r="D61" s="8">
        <v>456</v>
      </c>
      <c r="E61" s="8">
        <v>332</v>
      </c>
      <c r="F61" s="8">
        <v>827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329</v>
      </c>
      <c r="J61" s="14">
        <f t="shared" si="9"/>
        <v>3</v>
      </c>
      <c r="K61" s="14">
        <f>VLOOKUP(A:A,[1]TDSheet!$A:$P,16,0)</f>
        <v>0</v>
      </c>
      <c r="L61" s="14"/>
      <c r="M61" s="14"/>
      <c r="N61" s="14"/>
      <c r="O61" s="14">
        <f t="shared" si="10"/>
        <v>66.400000000000006</v>
      </c>
      <c r="P61" s="16">
        <v>280</v>
      </c>
      <c r="Q61" s="17">
        <f t="shared" si="11"/>
        <v>16.671686746987952</v>
      </c>
      <c r="R61" s="14">
        <f t="shared" si="12"/>
        <v>12.454819277108433</v>
      </c>
      <c r="S61" s="14">
        <f>VLOOKUP(A:A,[1]TDSheet!$A:$S,19,0)</f>
        <v>119.2</v>
      </c>
      <c r="T61" s="14">
        <f>VLOOKUP(A:A,[1]TDSheet!$A:$T,20,0)</f>
        <v>97.4</v>
      </c>
      <c r="U61" s="14">
        <f>VLOOKUP(A:A,[3]TDSheet!$A:$D,4,0)</f>
        <v>32</v>
      </c>
      <c r="V61" s="14">
        <f>VLOOKUP(A:A,[1]TDSheet!$A:$V,22,0)</f>
        <v>0</v>
      </c>
      <c r="W61" s="14"/>
      <c r="X61" s="14"/>
      <c r="Y61" s="14">
        <f t="shared" si="13"/>
        <v>280</v>
      </c>
      <c r="Z61" s="14" t="str">
        <f>VLOOKUP(A:A,[1]TDSheet!$A:$Z,26,0)</f>
        <v>яб</v>
      </c>
      <c r="AA61" s="14">
        <f>Y61/14</f>
        <v>20</v>
      </c>
      <c r="AB61" s="18">
        <f>VLOOKUP(A:A,[1]TDSheet!$A:$AB,28,0)</f>
        <v>0.3</v>
      </c>
      <c r="AC61" s="14">
        <f t="shared" si="14"/>
        <v>84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1969</v>
      </c>
      <c r="D62" s="8">
        <v>10347</v>
      </c>
      <c r="E62" s="8">
        <v>2497</v>
      </c>
      <c r="F62" s="8">
        <v>2252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2540</v>
      </c>
      <c r="J62" s="14">
        <f t="shared" si="9"/>
        <v>-43</v>
      </c>
      <c r="K62" s="14">
        <f>VLOOKUP(A:A,[1]TDSheet!$A:$P,16,0)</f>
        <v>1440</v>
      </c>
      <c r="L62" s="14"/>
      <c r="M62" s="14"/>
      <c r="N62" s="14"/>
      <c r="O62" s="14">
        <f t="shared" si="10"/>
        <v>343.4</v>
      </c>
      <c r="P62" s="16">
        <v>1800</v>
      </c>
      <c r="Q62" s="17">
        <f t="shared" si="11"/>
        <v>15.993011065812464</v>
      </c>
      <c r="R62" s="14">
        <f t="shared" si="12"/>
        <v>6.5579499126383229</v>
      </c>
      <c r="S62" s="14">
        <f>VLOOKUP(A:A,[1]TDSheet!$A:$S,19,0)</f>
        <v>332.4</v>
      </c>
      <c r="T62" s="14">
        <f>VLOOKUP(A:A,[1]TDSheet!$A:$T,20,0)</f>
        <v>351.4</v>
      </c>
      <c r="U62" s="14">
        <f>VLOOKUP(A:A,[3]TDSheet!$A:$D,4,0)</f>
        <v>251</v>
      </c>
      <c r="V62" s="14">
        <f>VLOOKUP(A:A,[1]TDSheet!$A:$V,22,0)</f>
        <v>780</v>
      </c>
      <c r="W62" s="14"/>
      <c r="X62" s="14"/>
      <c r="Y62" s="14">
        <f t="shared" si="13"/>
        <v>1800</v>
      </c>
      <c r="Z62" s="14" t="str">
        <f>VLOOKUP(A:A,[1]TDSheet!$A:$Z,26,0)</f>
        <v>ларин</v>
      </c>
      <c r="AA62" s="14">
        <f>Y62/12</f>
        <v>150</v>
      </c>
      <c r="AB62" s="18">
        <f>VLOOKUP(A:A,[1]TDSheet!$A:$AB,28,0)</f>
        <v>0.25</v>
      </c>
      <c r="AC62" s="14">
        <f t="shared" si="14"/>
        <v>450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2467</v>
      </c>
      <c r="D63" s="8">
        <v>10739</v>
      </c>
      <c r="E63" s="8">
        <v>3371</v>
      </c>
      <c r="F63" s="8">
        <v>2710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3423</v>
      </c>
      <c r="J63" s="14">
        <f t="shared" si="9"/>
        <v>-52</v>
      </c>
      <c r="K63" s="14">
        <f>VLOOKUP(A:A,[1]TDSheet!$A:$P,16,0)</f>
        <v>1440</v>
      </c>
      <c r="L63" s="14"/>
      <c r="M63" s="14"/>
      <c r="N63" s="14"/>
      <c r="O63" s="14">
        <f t="shared" si="10"/>
        <v>379</v>
      </c>
      <c r="P63" s="16">
        <v>1800</v>
      </c>
      <c r="Q63" s="17">
        <f t="shared" si="11"/>
        <v>15.699208443271768</v>
      </c>
      <c r="R63" s="14">
        <f t="shared" si="12"/>
        <v>7.1503957783641159</v>
      </c>
      <c r="S63" s="14">
        <f>VLOOKUP(A:A,[1]TDSheet!$A:$S,19,0)</f>
        <v>379.8</v>
      </c>
      <c r="T63" s="14">
        <f>VLOOKUP(A:A,[1]TDSheet!$A:$T,20,0)</f>
        <v>357</v>
      </c>
      <c r="U63" s="14">
        <f>VLOOKUP(A:A,[3]TDSheet!$A:$D,4,0)</f>
        <v>312</v>
      </c>
      <c r="V63" s="14">
        <f>VLOOKUP(A:A,[1]TDSheet!$A:$V,22,0)</f>
        <v>1476</v>
      </c>
      <c r="W63" s="14"/>
      <c r="X63" s="14"/>
      <c r="Y63" s="14">
        <f t="shared" si="13"/>
        <v>1800</v>
      </c>
      <c r="Z63" s="14" t="str">
        <f>VLOOKUP(A:A,[1]TDSheet!$A:$Z,26,0)</f>
        <v>ларин</v>
      </c>
      <c r="AA63" s="14">
        <f>Y63/12</f>
        <v>150</v>
      </c>
      <c r="AB63" s="18">
        <f>VLOOKUP(A:A,[1]TDSheet!$A:$AB,28,0)</f>
        <v>0.25</v>
      </c>
      <c r="AC63" s="14">
        <f t="shared" si="14"/>
        <v>450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21.6</v>
      </c>
      <c r="D64" s="8">
        <v>40.5</v>
      </c>
      <c r="E64" s="8">
        <v>8.1</v>
      </c>
      <c r="F64" s="8">
        <v>2.7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112.9</v>
      </c>
      <c r="J64" s="14">
        <f t="shared" si="9"/>
        <v>-104.80000000000001</v>
      </c>
      <c r="K64" s="14">
        <f>VLOOKUP(A:A,[1]TDSheet!$A:$P,16,0)</f>
        <v>100</v>
      </c>
      <c r="L64" s="14"/>
      <c r="M64" s="14"/>
      <c r="N64" s="14"/>
      <c r="O64" s="14">
        <f t="shared" si="10"/>
        <v>1.6199999999999999</v>
      </c>
      <c r="P64" s="16"/>
      <c r="Q64" s="17">
        <f t="shared" si="11"/>
        <v>63.395061728395071</v>
      </c>
      <c r="R64" s="14">
        <f t="shared" si="12"/>
        <v>1.666666666666667</v>
      </c>
      <c r="S64" s="14">
        <f>VLOOKUP(A:A,[1]TDSheet!$A:$S,19,0)</f>
        <v>27</v>
      </c>
      <c r="T64" s="14">
        <f>VLOOKUP(A:A,[1]TDSheet!$A:$T,20,0)</f>
        <v>22.14</v>
      </c>
      <c r="U64" s="14">
        <v>0</v>
      </c>
      <c r="V64" s="14">
        <f>VLOOKUP(A:A,[1]TDSheet!$A:$V,22,0)</f>
        <v>0</v>
      </c>
      <c r="W64" s="14"/>
      <c r="X64" s="14"/>
      <c r="Y64" s="14">
        <f t="shared" si="13"/>
        <v>0</v>
      </c>
      <c r="Z64" s="14">
        <f>VLOOKUP(A:A,[1]TDSheet!$A:$Z,26,0)</f>
        <v>0</v>
      </c>
      <c r="AA64" s="14">
        <f>Y64/2.7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88.5</v>
      </c>
      <c r="D65" s="8">
        <v>3.7</v>
      </c>
      <c r="E65" s="8">
        <v>18.899999999999999</v>
      </c>
      <c r="F65" s="8">
        <v>64.8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17.7</v>
      </c>
      <c r="J65" s="14">
        <f t="shared" si="9"/>
        <v>1.1999999999999993</v>
      </c>
      <c r="K65" s="14">
        <f>VLOOKUP(A:A,[1]TDSheet!$A:$P,16,0)</f>
        <v>0</v>
      </c>
      <c r="L65" s="14"/>
      <c r="M65" s="14"/>
      <c r="N65" s="14"/>
      <c r="O65" s="14">
        <f t="shared" si="10"/>
        <v>3.78</v>
      </c>
      <c r="P65" s="16"/>
      <c r="Q65" s="17">
        <f t="shared" si="11"/>
        <v>17.142857142857142</v>
      </c>
      <c r="R65" s="14">
        <f t="shared" si="12"/>
        <v>17.142857142857142</v>
      </c>
      <c r="S65" s="14">
        <f>VLOOKUP(A:A,[1]TDSheet!$A:$S,19,0)</f>
        <v>1.8199999999999998</v>
      </c>
      <c r="T65" s="14">
        <f>VLOOKUP(A:A,[1]TDSheet!$A:$T,20,0)</f>
        <v>1.08</v>
      </c>
      <c r="U65" s="14">
        <v>0</v>
      </c>
      <c r="V65" s="14">
        <f>VLOOKUP(A:A,[1]TDSheet!$A:$V,22,0)</f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8</v>
      </c>
      <c r="C66" s="8">
        <v>40</v>
      </c>
      <c r="D66" s="8">
        <v>1255</v>
      </c>
      <c r="E66" s="8">
        <v>295</v>
      </c>
      <c r="F66" s="8">
        <v>505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489.6</v>
      </c>
      <c r="J66" s="14">
        <f t="shared" si="9"/>
        <v>-194.60000000000002</v>
      </c>
      <c r="K66" s="14">
        <f>VLOOKUP(A:A,[1]TDSheet!$A:$P,16,0)</f>
        <v>200</v>
      </c>
      <c r="L66" s="14"/>
      <c r="M66" s="14"/>
      <c r="N66" s="14"/>
      <c r="O66" s="14">
        <f t="shared" si="10"/>
        <v>59</v>
      </c>
      <c r="P66" s="16">
        <v>100</v>
      </c>
      <c r="Q66" s="17">
        <f t="shared" si="11"/>
        <v>13.64406779661017</v>
      </c>
      <c r="R66" s="14">
        <f t="shared" si="12"/>
        <v>8.5593220338983045</v>
      </c>
      <c r="S66" s="14">
        <f>VLOOKUP(A:A,[1]TDSheet!$A:$S,19,0)</f>
        <v>106</v>
      </c>
      <c r="T66" s="14">
        <f>VLOOKUP(A:A,[1]TDSheet!$A:$T,20,0)</f>
        <v>91</v>
      </c>
      <c r="U66" s="14">
        <f>VLOOKUP(A:A,[3]TDSheet!$A:$D,4,0)</f>
        <v>100</v>
      </c>
      <c r="V66" s="14">
        <f>VLOOKUP(A:A,[1]TDSheet!$A:$V,22,0)</f>
        <v>0</v>
      </c>
      <c r="W66" s="14"/>
      <c r="X66" s="14"/>
      <c r="Y66" s="14">
        <f t="shared" si="13"/>
        <v>100</v>
      </c>
      <c r="Z66" s="14" t="str">
        <f>VLOOKUP(A:A,[1]TDSheet!$A:$Z,26,0)</f>
        <v>ларин</v>
      </c>
      <c r="AA66" s="14">
        <f>Y66/5</f>
        <v>20</v>
      </c>
      <c r="AB66" s="18">
        <f>VLOOKUP(A:A,[1]TDSheet!$A:$AB,28,0)</f>
        <v>1</v>
      </c>
      <c r="AC66" s="14">
        <f t="shared" si="14"/>
        <v>100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2023-09-29T07:22:09Z</dcterms:modified>
</cp:coreProperties>
</file>