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15" windowHeight="1225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W225" i="1" s="1"/>
  <c r="V224" i="1"/>
  <c r="W223" i="1"/>
  <c r="V223" i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V190" i="1" s="1"/>
  <c r="U183" i="1"/>
  <c r="U182" i="1"/>
  <c r="W181" i="1"/>
  <c r="V181" i="1"/>
  <c r="W180" i="1"/>
  <c r="V180" i="1"/>
  <c r="U178" i="1"/>
  <c r="U177" i="1"/>
  <c r="W176" i="1"/>
  <c r="V176" i="1"/>
  <c r="W175" i="1"/>
  <c r="V175" i="1"/>
  <c r="W174" i="1"/>
  <c r="V174" i="1"/>
  <c r="W173" i="1"/>
  <c r="W177" i="1" s="1"/>
  <c r="V173" i="1"/>
  <c r="U170" i="1"/>
  <c r="W169" i="1"/>
  <c r="U169" i="1"/>
  <c r="W168" i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W164" i="1" s="1"/>
  <c r="V154" i="1"/>
  <c r="U152" i="1"/>
  <c r="U151" i="1"/>
  <c r="W150" i="1"/>
  <c r="V150" i="1"/>
  <c r="W149" i="1"/>
  <c r="V149" i="1"/>
  <c r="W148" i="1"/>
  <c r="V148" i="1"/>
  <c r="W147" i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V100" i="1" s="1"/>
  <c r="U92" i="1"/>
  <c r="U91" i="1"/>
  <c r="W90" i="1"/>
  <c r="V90" i="1"/>
  <c r="W89" i="1"/>
  <c r="V89" i="1"/>
  <c r="W88" i="1"/>
  <c r="W91" i="1" s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U74" i="1"/>
  <c r="U73" i="1"/>
  <c r="W72" i="1"/>
  <c r="V72" i="1"/>
  <c r="W71" i="1"/>
  <c r="V71" i="1"/>
  <c r="V73" i="1" s="1"/>
  <c r="V68" i="1"/>
  <c r="U68" i="1"/>
  <c r="V67" i="1"/>
  <c r="U67" i="1"/>
  <c r="W66" i="1"/>
  <c r="W67" i="1" s="1"/>
  <c r="V66" i="1"/>
  <c r="U63" i="1"/>
  <c r="U62" i="1"/>
  <c r="W61" i="1"/>
  <c r="V61" i="1"/>
  <c r="W60" i="1"/>
  <c r="V60" i="1"/>
  <c r="V62" i="1" s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V50" i="1"/>
  <c r="U47" i="1"/>
  <c r="U46" i="1"/>
  <c r="W45" i="1"/>
  <c r="V45" i="1"/>
  <c r="W44" i="1"/>
  <c r="V44" i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24" i="1"/>
  <c r="U24" i="1"/>
  <c r="V23" i="1"/>
  <c r="U23" i="1"/>
  <c r="W22" i="1"/>
  <c r="W23" i="1" s="1"/>
  <c r="V22" i="1"/>
  <c r="H10" i="1"/>
  <c r="A9" i="1"/>
  <c r="F10" i="1" s="1"/>
  <c r="D7" i="1"/>
  <c r="N6" i="1"/>
  <c r="M2" i="1"/>
  <c r="W182" i="1" l="1"/>
  <c r="V152" i="1"/>
  <c r="W151" i="1"/>
  <c r="W99" i="1"/>
  <c r="V99" i="1"/>
  <c r="V85" i="1"/>
  <c r="V84" i="1"/>
  <c r="V57" i="1"/>
  <c r="W46" i="1"/>
  <c r="V46" i="1"/>
  <c r="V41" i="1"/>
  <c r="W32" i="1"/>
  <c r="V220" i="1"/>
  <c r="U248" i="1"/>
  <c r="V33" i="1"/>
  <c r="V40" i="1"/>
  <c r="V47" i="1"/>
  <c r="W56" i="1"/>
  <c r="V56" i="1"/>
  <c r="W105" i="1"/>
  <c r="V111" i="1"/>
  <c r="W118" i="1"/>
  <c r="V124" i="1"/>
  <c r="W129" i="1"/>
  <c r="V135" i="1"/>
  <c r="V151" i="1"/>
  <c r="V182" i="1"/>
  <c r="V189" i="1"/>
  <c r="V195" i="1"/>
  <c r="V199" i="1"/>
  <c r="W206" i="1"/>
  <c r="W214" i="1"/>
  <c r="V225" i="1"/>
  <c r="W40" i="1"/>
  <c r="W62" i="1"/>
  <c r="W73" i="1"/>
  <c r="W84" i="1"/>
  <c r="V91" i="1"/>
  <c r="V105" i="1"/>
  <c r="V118" i="1"/>
  <c r="V129" i="1"/>
  <c r="V165" i="1"/>
  <c r="V178" i="1"/>
  <c r="W189" i="1"/>
  <c r="V214" i="1"/>
  <c r="V245" i="1"/>
  <c r="U244" i="1"/>
  <c r="V164" i="1"/>
  <c r="V177" i="1"/>
  <c r="H9" i="1"/>
  <c r="V232" i="1"/>
  <c r="V237" i="1"/>
  <c r="V246" i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  <c r="V247" i="1"/>
</calcChain>
</file>

<file path=xl/sharedStrings.xml><?xml version="1.0" encoding="utf-8"?>
<sst xmlns="http://schemas.openxmlformats.org/spreadsheetml/2006/main" count="805" uniqueCount="398">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</sst>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4"/>
  <sheetViews>
    <sheetView showGridLines="0" tabSelected="1" topLeftCell="F220" zoomScaleNormal="100" workbookViewId="0">
      <selection activeCell="U245" sqref="U245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/>
      <c r="I5" s="111"/>
      <c r="J5" s="111"/>
      <c r="K5" s="111"/>
      <c r="M5" s="27" t="s">
        <v>10</v>
      </c>
      <c r="N5" s="107">
        <v>45114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379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Пятница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1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0.33333333333333331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200</v>
      </c>
      <c r="V30" s="57">
        <f>IFERROR(IF(U30="","",U30),"")</f>
        <v>200</v>
      </c>
      <c r="W30" s="58">
        <f>IFERROR(IF(U30="","",U30*0.00936),"")</f>
        <v>1.8720000000000001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200</v>
      </c>
      <c r="V32" s="62">
        <f>IFERROR(SUM(V28:V31),"0")</f>
        <v>200</v>
      </c>
      <c r="W32" s="62">
        <f>IFERROR(IF(W28="",0,W28),"0")+IFERROR(IF(W29="",0,W29),"0")+IFERROR(IF(W30="",0,W30),"0")+IFERROR(IF(W31="",0,W31),"0")</f>
        <v>1.8720000000000001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300</v>
      </c>
      <c r="V33" s="62">
        <f>IFERROR(SUMPRODUCT(V28:V31*H28:H31),"0")</f>
        <v>300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50</v>
      </c>
      <c r="V39" s="57">
        <f>IFERROR(IF(U39="","",U39),"")</f>
        <v>50</v>
      </c>
      <c r="W39" s="58">
        <f>IFERROR(IF(U39="","",U39*0.0155),"")</f>
        <v>0.77500000000000002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50</v>
      </c>
      <c r="V40" s="62">
        <f>IFERROR(SUM(V36:V39),"0")</f>
        <v>50</v>
      </c>
      <c r="W40" s="62">
        <f>IFERROR(IF(W36="",0,W36),"0")+IFERROR(IF(W37="",0,W37),"0")+IFERROR(IF(W38="",0,W38),"0")+IFERROR(IF(W39="",0,W39),"0")</f>
        <v>0.77500000000000002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300</v>
      </c>
      <c r="V41" s="62">
        <f>IFERROR(SUMPRODUCT(V36:V39*H36:H39),"0")</f>
        <v>300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40</v>
      </c>
      <c r="V44" s="57">
        <f>IFERROR(IF(U44="","",U44),"")</f>
        <v>40</v>
      </c>
      <c r="W44" s="58">
        <f>IFERROR(IF(U44="","",U44*0.0095),"")</f>
        <v>0.38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35</v>
      </c>
      <c r="V45" s="57">
        <f>IFERROR(IF(U45="","",U45),"")</f>
        <v>35</v>
      </c>
      <c r="W45" s="58">
        <f>IFERROR(IF(U45="","",U45*0.0095),"")</f>
        <v>0.33250000000000002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75</v>
      </c>
      <c r="V46" s="62">
        <f>IFERROR(SUM(V44:V45),"0")</f>
        <v>75</v>
      </c>
      <c r="W46" s="62">
        <f>IFERROR(IF(W44="",0,W44),"0")+IFERROR(IF(W45="",0,W45),"0")</f>
        <v>0.71250000000000002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90</v>
      </c>
      <c r="V47" s="62">
        <f>IFERROR(SUMPRODUCT(V44:V45*H44:H45),"0")</f>
        <v>90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5</v>
      </c>
      <c r="V50" s="57">
        <f t="shared" ref="V50:V55" si="0">IFERROR(IF(U50="","",U50),"")</f>
        <v>5</v>
      </c>
      <c r="W50" s="58">
        <f t="shared" ref="W50:W55" si="1">IFERROR(IF(U50="","",U50*0.0155),"")</f>
        <v>7.7499999999999999E-2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20</v>
      </c>
      <c r="V51" s="57">
        <f t="shared" si="0"/>
        <v>20</v>
      </c>
      <c r="W51" s="58">
        <f t="shared" si="1"/>
        <v>0.31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15</v>
      </c>
      <c r="V52" s="57">
        <f t="shared" si="0"/>
        <v>15</v>
      </c>
      <c r="W52" s="58">
        <f t="shared" si="1"/>
        <v>0.23249999999999998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5</v>
      </c>
      <c r="V53" s="57">
        <f t="shared" si="0"/>
        <v>5</v>
      </c>
      <c r="W53" s="58">
        <f t="shared" si="1"/>
        <v>7.7499999999999999E-2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74</v>
      </c>
      <c r="V55" s="57">
        <f t="shared" si="0"/>
        <v>74</v>
      </c>
      <c r="W55" s="58">
        <f t="shared" si="1"/>
        <v>1.147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119</v>
      </c>
      <c r="V56" s="62">
        <f>IFERROR(SUM(V50:V55),"0")</f>
        <v>119</v>
      </c>
      <c r="W56" s="62">
        <f>IFERROR(IF(W50="",0,W50),"0")+IFERROR(IF(W51="",0,W51),"0")+IFERROR(IF(W52="",0,W52),"0")+IFERROR(IF(W53="",0,W53),"0")+IFERROR(IF(W54="",0,W54),"0")+IFERROR(IF(W55="",0,W55),"0")</f>
        <v>1.8445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850.40000000000009</v>
      </c>
      <c r="V57" s="62">
        <f>IFERROR(SUMPRODUCT(V50:V55*H50:H55),"0")</f>
        <v>850.40000000000009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140</v>
      </c>
      <c r="V61" s="57">
        <f>IFERROR(IF(U61="","",U61),"")</f>
        <v>140</v>
      </c>
      <c r="W61" s="58">
        <f>IFERROR(IF(U61="","",U61*0.00855),"")</f>
        <v>1.1970000000000001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140</v>
      </c>
      <c r="V62" s="62">
        <f>IFERROR(SUM(V60:V61),"0")</f>
        <v>140</v>
      </c>
      <c r="W62" s="62">
        <f>IFERROR(IF(W60="",0,W60),"0")+IFERROR(IF(W61="",0,W61),"0")</f>
        <v>1.1970000000000001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700</v>
      </c>
      <c r="V63" s="62">
        <f>IFERROR(SUMPRODUCT(V60:V61*H60:H61),"0")</f>
        <v>700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35</v>
      </c>
      <c r="V78" s="57">
        <f t="shared" si="2"/>
        <v>35</v>
      </c>
      <c r="W78" s="58">
        <f t="shared" si="3"/>
        <v>0.62580000000000002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104</v>
      </c>
      <c r="V80" s="57">
        <f t="shared" si="2"/>
        <v>104</v>
      </c>
      <c r="W80" s="58">
        <f t="shared" si="3"/>
        <v>1.8595200000000001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141</v>
      </c>
      <c r="V83" s="57">
        <f t="shared" si="2"/>
        <v>141</v>
      </c>
      <c r="W83" s="58">
        <f t="shared" si="3"/>
        <v>2.52108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280</v>
      </c>
      <c r="V84" s="62">
        <f>IFERROR(SUM(V77:V83),"0")</f>
        <v>280</v>
      </c>
      <c r="W84" s="62">
        <f>IFERROR(IF(W77="",0,W77),"0")+IFERROR(IF(W78="",0,W78),"0")+IFERROR(IF(W79="",0,W79),"0")+IFERROR(IF(W80="",0,W80),"0")+IFERROR(IF(W81="",0,W81),"0")+IFERROR(IF(W82="",0,W82),"0")+IFERROR(IF(W83="",0,W83),"0")</f>
        <v>5.0064000000000002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1029</v>
      </c>
      <c r="V85" s="62">
        <f>IFERROR(SUMPRODUCT(V77:V83*H77:H83),"0")</f>
        <v>1029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15</v>
      </c>
      <c r="V88" s="57">
        <f>IFERROR(IF(U88="","",U88),"")</f>
        <v>15</v>
      </c>
      <c r="W88" s="58">
        <f>IFERROR(IF(U88="","",U88*0.00936),"")</f>
        <v>0.1404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15</v>
      </c>
      <c r="V91" s="62">
        <f>IFERROR(SUM(V88:V90),"0")</f>
        <v>15</v>
      </c>
      <c r="W91" s="62">
        <f>IFERROR(IF(W88="",0,W88),"0")+IFERROR(IF(W89="",0,W89),"0")+IFERROR(IF(W90="",0,W90),"0")</f>
        <v>0.1404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32.400000000000006</v>
      </c>
      <c r="V92" s="62">
        <f>IFERROR(SUMPRODUCT(V88:V90*H88:H90),"0")</f>
        <v>32.400000000000006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10</v>
      </c>
      <c r="V95" s="57">
        <f>IFERROR(IF(U95="","",U95),"")</f>
        <v>10</v>
      </c>
      <c r="W95" s="58">
        <f>IFERROR(IF(U95="","",U95*0.0155),"")</f>
        <v>0.155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229</v>
      </c>
      <c r="V96" s="57">
        <f>IFERROR(IF(U96="","",U96),"")</f>
        <v>229</v>
      </c>
      <c r="W96" s="58">
        <f>IFERROR(IF(U96="","",U96*0.0155),"")</f>
        <v>3.5495000000000001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0</v>
      </c>
      <c r="V97" s="57">
        <f>IFERROR(IF(U97="","",U97),"")</f>
        <v>0</v>
      </c>
      <c r="W97" s="58">
        <f>IFERROR(IF(U97="","",U97*0.0155),"")</f>
        <v>0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378</v>
      </c>
      <c r="V98" s="57">
        <f>IFERROR(IF(U98="","",U98),"")</f>
        <v>378</v>
      </c>
      <c r="W98" s="58">
        <f>IFERROR(IF(U98="","",U98*0.0155),"")</f>
        <v>5.859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617</v>
      </c>
      <c r="V99" s="62">
        <f>IFERROR(SUM(V95:V98),"0")</f>
        <v>617</v>
      </c>
      <c r="W99" s="62">
        <f>IFERROR(IF(W95="",0,W95),"0")+IFERROR(IF(W96="",0,W96),"0")+IFERROR(IF(W97="",0,W97),"0")+IFERROR(IF(W98="",0,W98),"0")</f>
        <v>9.5634999999999994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4439.2</v>
      </c>
      <c r="V100" s="62">
        <f>IFERROR(SUMPRODUCT(V95:V98*H95:H98),"0")</f>
        <v>4439.2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187</v>
      </c>
      <c r="V103" s="57">
        <f>IFERROR(IF(U103="","",U103),"")</f>
        <v>187</v>
      </c>
      <c r="W103" s="58">
        <f>IFERROR(IF(U103="","",U103*0.01788),"")</f>
        <v>3.3435600000000001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260</v>
      </c>
      <c r="V104" s="57">
        <f>IFERROR(IF(U104="","",U104),"")</f>
        <v>260</v>
      </c>
      <c r="W104" s="58">
        <f>IFERROR(IF(U104="","",U104*0.01788),"")</f>
        <v>4.6487999999999996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447</v>
      </c>
      <c r="V105" s="62">
        <f>IFERROR(SUM(V103:V104),"0")</f>
        <v>447</v>
      </c>
      <c r="W105" s="62">
        <f>IFERROR(IF(W103="",0,W103),"0")+IFERROR(IF(W104="",0,W104),"0")</f>
        <v>7.9923599999999997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1341</v>
      </c>
      <c r="V106" s="62">
        <f>IFERROR(SUMPRODUCT(V103:V104*H103:H104),"0")</f>
        <v>1341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125</v>
      </c>
      <c r="V109" s="57">
        <f>IFERROR(IF(U109="","",U109),"")</f>
        <v>125</v>
      </c>
      <c r="W109" s="58">
        <f>IFERROR(IF(U109="","",U109*0.01788),"")</f>
        <v>2.2349999999999999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125</v>
      </c>
      <c r="V110" s="62">
        <f>IFERROR(SUM(V109:V109),"0")</f>
        <v>125</v>
      </c>
      <c r="W110" s="62">
        <f>IFERROR(IF(W109="",0,W109),"0")</f>
        <v>2.2349999999999999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375</v>
      </c>
      <c r="V111" s="62">
        <f>IFERROR(SUMPRODUCT(V109:V109*H109:H109),"0")</f>
        <v>375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55</v>
      </c>
      <c r="V116" s="57">
        <f>IFERROR(IF(U116="","",U116),"")</f>
        <v>55</v>
      </c>
      <c r="W116" s="58">
        <f>IFERROR(IF(U116="","",U116*0.01788),"")</f>
        <v>0.98340000000000005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80</v>
      </c>
      <c r="V117" s="57">
        <f>IFERROR(IF(U117="","",U117),"")</f>
        <v>80</v>
      </c>
      <c r="W117" s="58">
        <f>IFERROR(IF(U117="","",U117*0.01788),"")</f>
        <v>1.4304000000000001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135</v>
      </c>
      <c r="V118" s="62">
        <f>IFERROR(SUM(V114:V117),"0")</f>
        <v>135</v>
      </c>
      <c r="W118" s="62">
        <f>IFERROR(IF(W114="",0,W114),"0")+IFERROR(IF(W115="",0,W115),"0")+IFERROR(IF(W116="",0,W116),"0")+IFERROR(IF(W117="",0,W117),"0")</f>
        <v>2.4138000000000002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405</v>
      </c>
      <c r="V119" s="62">
        <f>IFERROR(SUMPRODUCT(V114:V117*H114:H117),"0")</f>
        <v>405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30</v>
      </c>
      <c r="V143" s="57">
        <f>IFERROR(IF(U143="","",U143),"")</f>
        <v>30</v>
      </c>
      <c r="W143" s="58">
        <f>IFERROR(IF(U143="","",U143*0.0155),"")</f>
        <v>0.46499999999999997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30</v>
      </c>
      <c r="V144" s="62">
        <f>IFERROR(SUM(V143:V143),"0")</f>
        <v>30</v>
      </c>
      <c r="W144" s="62">
        <f>IFERROR(IF(W143="",0,W143),"0")</f>
        <v>0.46499999999999997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180</v>
      </c>
      <c r="V145" s="62">
        <f>IFERROR(SUMPRODUCT(V143:V143*H143:H143),"0")</f>
        <v>180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100</v>
      </c>
      <c r="V148" s="57">
        <f>IFERROR(IF(U148="","",U148),"")</f>
        <v>100</v>
      </c>
      <c r="W148" s="58">
        <f>IFERROR(IF(U148="","",U148*0.00936),"")</f>
        <v>0.93600000000000005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50</v>
      </c>
      <c r="V150" s="57">
        <f>IFERROR(IF(U150="","",U150),"")</f>
        <v>50</v>
      </c>
      <c r="W150" s="58">
        <f>IFERROR(IF(U150="","",U150*0.0155),"")</f>
        <v>0.77500000000000002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150</v>
      </c>
      <c r="V151" s="62">
        <f>IFERROR(SUM(V147:V150),"0")</f>
        <v>150</v>
      </c>
      <c r="W151" s="62">
        <f>IFERROR(IF(W147="",0,W147),"0")+IFERROR(IF(W148="",0,W148),"0")+IFERROR(IF(W149="",0,W149),"0")+IFERROR(IF(W150="",0,W150),"0")</f>
        <v>1.7110000000000001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520</v>
      </c>
      <c r="V152" s="62">
        <f>IFERROR(SUMPRODUCT(V147:V150*H147:H150),"0")</f>
        <v>520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60</v>
      </c>
      <c r="V157" s="57">
        <f t="shared" si="4"/>
        <v>60</v>
      </c>
      <c r="W157" s="58">
        <f t="shared" si="5"/>
        <v>0.56159999999999999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24</v>
      </c>
      <c r="V158" s="57">
        <f t="shared" si="4"/>
        <v>24</v>
      </c>
      <c r="W158" s="58">
        <f t="shared" si="5"/>
        <v>0.22464000000000001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108</v>
      </c>
      <c r="V161" s="57">
        <f t="shared" si="4"/>
        <v>108</v>
      </c>
      <c r="W161" s="58">
        <f t="shared" si="5"/>
        <v>1.01088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36</v>
      </c>
      <c r="V162" s="57">
        <f t="shared" si="4"/>
        <v>36</v>
      </c>
      <c r="W162" s="58">
        <f>IFERROR(IF(U162="","",U162*0.0155),"")</f>
        <v>0.55800000000000005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228</v>
      </c>
      <c r="V164" s="62">
        <f>IFERROR(SUM(V154:V163),"0")</f>
        <v>228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2.3551200000000003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866.40000000000009</v>
      </c>
      <c r="V165" s="62">
        <f>IFERROR(SUMPRODUCT(V154:V163*H154:H163),"0")</f>
        <v>866.40000000000009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20</v>
      </c>
      <c r="V168" s="57">
        <f>IFERROR(IF(U168="","",U168),"")</f>
        <v>20</v>
      </c>
      <c r="W168" s="58">
        <f>IFERROR(IF(U168="","",U168*0.00866),"")</f>
        <v>0.17319999999999999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20</v>
      </c>
      <c r="V169" s="62">
        <f>IFERROR(SUM(V168:V168),"0")</f>
        <v>20</v>
      </c>
      <c r="W169" s="62">
        <f>IFERROR(IF(W168="",0,W168),"0")</f>
        <v>0.17319999999999999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100</v>
      </c>
      <c r="V170" s="62">
        <f>IFERROR(SUMPRODUCT(V168:V168*H168:H168),"0")</f>
        <v>100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10</v>
      </c>
      <c r="V174" s="57">
        <f>IFERROR(IF(U174="","",U174),"")</f>
        <v>10</v>
      </c>
      <c r="W174" s="58">
        <f>IFERROR(IF(U174="","",U174*0.00866),"")</f>
        <v>8.6599999999999996E-2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116</v>
      </c>
      <c r="V175" s="57">
        <f>IFERROR(IF(U175="","",U175),"")</f>
        <v>116</v>
      </c>
      <c r="W175" s="58">
        <f>IFERROR(IF(U175="","",U175*0.00866),"")</f>
        <v>1.0045599999999999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126</v>
      </c>
      <c r="V177" s="62">
        <f>IFERROR(SUM(V173:V176),"0")</f>
        <v>126</v>
      </c>
      <c r="W177" s="62">
        <f>IFERROR(IF(W173="",0,W173),"0")+IFERROR(IF(W174="",0,W174),"0")+IFERROR(IF(W175="",0,W175),"0")+IFERROR(IF(W176="",0,W176),"0")</f>
        <v>1.0911599999999999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630</v>
      </c>
      <c r="V178" s="62">
        <f>IFERROR(SUMPRODUCT(V173:V176*H173:H176),"0")</f>
        <v>630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10</v>
      </c>
      <c r="V180" s="57">
        <f>IFERROR(IF(U180="","",U180),"")</f>
        <v>10</v>
      </c>
      <c r="W180" s="58">
        <f>IFERROR(IF(U180="","",U180*0.00866),"")</f>
        <v>8.6599999999999996E-2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10</v>
      </c>
      <c r="V182" s="62">
        <f>IFERROR(SUM(V180:V181),"0")</f>
        <v>10</v>
      </c>
      <c r="W182" s="62">
        <f>IFERROR(IF(W180="",0,W180),"0")+IFERROR(IF(W181="",0,W181),"0")</f>
        <v>8.6599999999999996E-2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50</v>
      </c>
      <c r="V183" s="62">
        <f>IFERROR(SUMPRODUCT(V180:V181*H180:H181),"0")</f>
        <v>50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30</v>
      </c>
      <c r="V187" s="57">
        <f>IFERROR(IF(U187="","",U187),"")</f>
        <v>30</v>
      </c>
      <c r="W187" s="58">
        <f>IFERROR(IF(U187="","",U187*0.01788),"")</f>
        <v>0.53639999999999999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55</v>
      </c>
      <c r="V188" s="57">
        <f>IFERROR(IF(U188="","",U188),"")</f>
        <v>55</v>
      </c>
      <c r="W188" s="58">
        <f>IFERROR(IF(U188="","",U188*0.01788),"")</f>
        <v>0.98340000000000005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85</v>
      </c>
      <c r="V189" s="62">
        <f>IFERROR(SUM(V187:V188),"0")</f>
        <v>85</v>
      </c>
      <c r="W189" s="62">
        <f>IFERROR(IF(W187="",0,W187),"0")+IFERROR(IF(W188="",0,W188),"0")</f>
        <v>1.5198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255</v>
      </c>
      <c r="V190" s="62">
        <f>IFERROR(SUMPRODUCT(V187:V188*H187:H188),"0")</f>
        <v>255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190</v>
      </c>
      <c r="V204" s="57">
        <f>IFERROR(IF(U204="","",U204),"")</f>
        <v>190</v>
      </c>
      <c r="W204" s="58">
        <f>IFERROR(IF(U204="","",U204*0.0155),"")</f>
        <v>2.9449999999999998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190</v>
      </c>
      <c r="V206" s="62">
        <f>IFERROR(SUM(V204:V205),"0")</f>
        <v>190</v>
      </c>
      <c r="W206" s="62">
        <f>IFERROR(IF(W204="",0,W204),"0")+IFERROR(IF(W205="",0,W205),"0")</f>
        <v>2.9449999999999998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798</v>
      </c>
      <c r="V207" s="62">
        <f>IFERROR(SUMPRODUCT(V204:V205*H204:H205),"0")</f>
        <v>798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60</v>
      </c>
      <c r="V213" s="57">
        <f>IFERROR(IF(U213="","",U213),"")</f>
        <v>60</v>
      </c>
      <c r="W213" s="58">
        <f>IFERROR(IF(U213="","",U213*0.0155),"")</f>
        <v>0.92999999999999994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60</v>
      </c>
      <c r="V214" s="62">
        <f>IFERROR(SUM(V210:V213),"0")</f>
        <v>60</v>
      </c>
      <c r="W214" s="62">
        <f>IFERROR(IF(W210="",0,W210),"0")+IFERROR(IF(W211="",0,W211),"0")+IFERROR(IF(W212="",0,W212),"0")+IFERROR(IF(W213="",0,W213),"0")</f>
        <v>0.92999999999999994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432</v>
      </c>
      <c r="V215" s="62">
        <f>IFERROR(SUMPRODUCT(V210:V213*H210:H213),"0")</f>
        <v>432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5</v>
      </c>
      <c r="V224" s="57">
        <f>IFERROR(IF(U224="","",U224),"")</f>
        <v>5</v>
      </c>
      <c r="W224" s="58">
        <f>IFERROR(IF(U224="","",U224*0.0155),"")</f>
        <v>7.7499999999999999E-2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5</v>
      </c>
      <c r="V225" s="62">
        <f>IFERROR(SUM(V223:V224),"0")</f>
        <v>5</v>
      </c>
      <c r="W225" s="62">
        <f>IFERROR(IF(W223="",0,W223),"0")+IFERROR(IF(W224="",0,W224),"0")</f>
        <v>7.7499999999999999E-2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36</v>
      </c>
      <c r="V226" s="62">
        <f>IFERROR(SUMPRODUCT(V223:V224*H223:H224),"0")</f>
        <v>36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13729.4</v>
      </c>
      <c r="V244" s="62">
        <f>IFERROR(V24+V33+V41+V47+V57+V63+V68+V74+V85+V92+V100+V106+V111+V119+V124+V130+V135+V141+V145+V152+V165+V170+V178+V183+V190+V195+V200+V207+V215+V220+V226+V232+V238+V243,"0")</f>
        <v>13729.4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14948.974199999997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14948.974199999997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37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37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15873.974199999997</v>
      </c>
      <c r="V247" s="62">
        <f>GrossWeightTotalR+PalletQtyTotalR*25</f>
        <v>15873.974199999997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3107</v>
      </c>
      <c r="V248" s="62">
        <f>IFERROR(V23+V32+V40+V46+V56+V62+V67+V73+V84+V91+V99+V105+V110+V118+V123+V129+V134+V140+V144+V151+V164+V169+V177+V182+V189+V194+V199+V206+V214+V219+V225+V231+V237+V242,"0")</f>
        <v>3107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45.106840000000005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300</v>
      </c>
      <c r="D254" s="68">
        <f>IFERROR(U36*H36,"0")+IFERROR(U37*H37,"0")+IFERROR(U38*H38,"0")+IFERROR(U39*H39,"0")</f>
        <v>300</v>
      </c>
      <c r="E254" s="68">
        <f>IFERROR(U44*H44,"0")+IFERROR(U45*H45,"0")</f>
        <v>90</v>
      </c>
      <c r="F254" s="68">
        <f>IFERROR(U50*H50,"0")+IFERROR(U51*H51,"0")+IFERROR(U52*H52,"0")+IFERROR(U53*H53,"0")+IFERROR(U54*H54,"0")+IFERROR(U55*H55,"0")</f>
        <v>850.40000000000009</v>
      </c>
      <c r="G254" s="68">
        <f>IFERROR(U60*H60,"0")+IFERROR(U61*H61,"0")</f>
        <v>700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1029</v>
      </c>
      <c r="K254" s="68">
        <f>IFERROR(U88*H88,"0")+IFERROR(U89*H89,"0")+IFERROR(U90*H90,"0")</f>
        <v>32.400000000000006</v>
      </c>
      <c r="L254" s="68">
        <f>IFERROR(U95*H95,"0")+IFERROR(U96*H96,"0")+IFERROR(U97*H97,"0")+IFERROR(U98*H98,"0")</f>
        <v>4439.2</v>
      </c>
      <c r="M254" s="68">
        <f>IFERROR(U103*H103,"0")+IFERROR(U104*H104,"0")</f>
        <v>1341</v>
      </c>
      <c r="N254" s="68">
        <f>IFERROR(U109*H109,"0")</f>
        <v>375</v>
      </c>
      <c r="O254" s="68">
        <f>IFERROR(U114*H114,"0")+IFERROR(U115*H115,"0")+IFERROR(U116*H116,"0")+IFERROR(U117*H117,"0")</f>
        <v>405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1566.4</v>
      </c>
      <c r="T254" s="68">
        <f>IFERROR(U168*H168,"0")</f>
        <v>100</v>
      </c>
      <c r="U254" s="68">
        <f>IFERROR(U173*H173,"0")+IFERROR(U174*H174,"0")+IFERROR(U175*H175,"0")+IFERROR(U176*H176,"0")+IFERROR(U180*H180,"0")+IFERROR(U181*H181,"0")</f>
        <v>680</v>
      </c>
      <c r="V254" s="68">
        <f>IFERROR(U187*H187,"0")+IFERROR(U188*H188,"0")</f>
        <v>255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798</v>
      </c>
      <c r="Z254" s="68">
        <f>IFERROR(U210*H210,"0")+IFERROR(U211*H211,"0")+IFERROR(U212*H212,"0")+IFERROR(U213*H213,"0")</f>
        <v>432</v>
      </c>
      <c r="AA254" s="68">
        <f>IFERROR(U218*H218,"0")</f>
        <v>0</v>
      </c>
      <c r="AB254" s="68">
        <f>IFERROR(U223*H223,"0")+IFERROR(U224*H224,"0")</f>
        <v>36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18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2023-07-05T10:06:00Z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