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FBD211F8-7B8C-45F6-9449-AD6D85C361E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V199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U247" i="1" l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<sst xmlns="http://schemas.openxmlformats.org/spreadsheetml/2006/main" count="806" uniqueCount="399">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</sst>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220" zoomScaleNormal="100" workbookViewId="0">
      <selection activeCell="X246" sqref="X246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45107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Пятница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0.375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0</v>
      </c>
      <c r="V55" s="57">
        <f t="shared" si="0"/>
        <v>0</v>
      </c>
      <c r="W55" s="58">
        <f t="shared" si="1"/>
        <v>0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0</v>
      </c>
      <c r="V56" s="62">
        <f>IFERROR(SUM(V50:V55),"0")</f>
        <v>0</v>
      </c>
      <c r="W56" s="62">
        <f>IFERROR(IF(W50="",0,W50),"0")+IFERROR(IF(W51="",0,W51),"0")+IFERROR(IF(W52="",0,W52),"0")+IFERROR(IF(W53="",0,W53),"0")+IFERROR(IF(W54="",0,W54),"0")+IFERROR(IF(W55="",0,W55),"0")</f>
        <v>0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0</v>
      </c>
      <c r="V57" s="62">
        <f>IFERROR(SUMPRODUCT(V50:V55*H50:H55),"0")</f>
        <v>0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160</v>
      </c>
      <c r="V61" s="57">
        <f>IFERROR(IF(U61="","",U61),"")</f>
        <v>160</v>
      </c>
      <c r="W61" s="58">
        <f>IFERROR(IF(U61="","",U61*0.00855),"")</f>
        <v>1.3680000000000001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160</v>
      </c>
      <c r="V62" s="62">
        <f>IFERROR(SUM(V60:V61),"0")</f>
        <v>160</v>
      </c>
      <c r="W62" s="62">
        <f>IFERROR(IF(W60="",0,W60),"0")+IFERROR(IF(W61="",0,W61),"0")</f>
        <v>1.3680000000000001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800</v>
      </c>
      <c r="V63" s="62">
        <f>IFERROR(SUMPRODUCT(V60:V61*H60:H61),"0")</f>
        <v>800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3</v>
      </c>
      <c r="V80" s="57">
        <f t="shared" si="2"/>
        <v>3</v>
      </c>
      <c r="W80" s="58">
        <f t="shared" si="3"/>
        <v>5.364E-2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0</v>
      </c>
      <c r="V83" s="57">
        <f t="shared" si="2"/>
        <v>0</v>
      </c>
      <c r="W83" s="58">
        <f t="shared" si="3"/>
        <v>0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3</v>
      </c>
      <c r="V84" s="62">
        <f>IFERROR(SUM(V77:V83),"0")</f>
        <v>3</v>
      </c>
      <c r="W84" s="62">
        <f>IFERROR(IF(W77="",0,W77),"0")+IFERROR(IF(W78="",0,W78),"0")+IFERROR(IF(W79="",0,W79),"0")+IFERROR(IF(W80="",0,W80),"0")+IFERROR(IF(W81="",0,W81),"0")+IFERROR(IF(W82="",0,W82),"0")+IFERROR(IF(W83="",0,W83),"0")</f>
        <v>5.364E-2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10.8</v>
      </c>
      <c r="V85" s="62">
        <f>IFERROR(SUMPRODUCT(V77:V83*H77:H83),"0")</f>
        <v>10.8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4</v>
      </c>
      <c r="V95" s="57">
        <f>IFERROR(IF(U95="","",U95),"")</f>
        <v>4</v>
      </c>
      <c r="W95" s="58">
        <f>IFERROR(IF(U95="","",U95*0.0155),"")</f>
        <v>6.2E-2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31</v>
      </c>
      <c r="V96" s="57">
        <f>IFERROR(IF(U96="","",U96),"")</f>
        <v>31</v>
      </c>
      <c r="W96" s="58">
        <f>IFERROR(IF(U96="","",U96*0.0155),"")</f>
        <v>0.48049999999999998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4</v>
      </c>
      <c r="V97" s="57">
        <f>IFERROR(IF(U97="","",U97),"")</f>
        <v>4</v>
      </c>
      <c r="W97" s="58">
        <f>IFERROR(IF(U97="","",U97*0.0155),"")</f>
        <v>6.2E-2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23</v>
      </c>
      <c r="V98" s="57">
        <f>IFERROR(IF(U98="","",U98),"")</f>
        <v>23</v>
      </c>
      <c r="W98" s="58">
        <f>IFERROR(IF(U98="","",U98*0.0155),"")</f>
        <v>0.35649999999999998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62</v>
      </c>
      <c r="V99" s="62">
        <f>IFERROR(SUM(V95:V98),"0")</f>
        <v>62</v>
      </c>
      <c r="W99" s="62">
        <f>IFERROR(IF(W95="",0,W95),"0")+IFERROR(IF(W96="",0,W96),"0")+IFERROR(IF(W97="",0,W97),"0")+IFERROR(IF(W98="",0,W98),"0")</f>
        <v>0.96100000000000008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443.84000000000003</v>
      </c>
      <c r="V100" s="62">
        <f>IFERROR(SUMPRODUCT(V95:V98*H95:H98),"0")</f>
        <v>443.84000000000003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0</v>
      </c>
      <c r="V103" s="57">
        <f>IFERROR(IF(U103="","",U103),"")</f>
        <v>0</v>
      </c>
      <c r="W103" s="58">
        <f>IFERROR(IF(U103="","",U103*0.01788),"")</f>
        <v>0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0</v>
      </c>
      <c r="V104" s="57">
        <f>IFERROR(IF(U104="","",U104),"")</f>
        <v>0</v>
      </c>
      <c r="W104" s="58">
        <f>IFERROR(IF(U104="","",U104*0.01788),"")</f>
        <v>0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0</v>
      </c>
      <c r="V105" s="62">
        <f>IFERROR(SUM(V103:V104),"0")</f>
        <v>0</v>
      </c>
      <c r="W105" s="62">
        <f>IFERROR(IF(W103="",0,W103),"0")+IFERROR(IF(W104="",0,W104),"0")</f>
        <v>0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0</v>
      </c>
      <c r="V106" s="62">
        <f>IFERROR(SUMPRODUCT(V103:V104*H103:H104),"0")</f>
        <v>0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10</v>
      </c>
      <c r="V109" s="57">
        <f>IFERROR(IF(U109="","",U109),"")</f>
        <v>10</v>
      </c>
      <c r="W109" s="58">
        <f>IFERROR(IF(U109="","",U109*0.01788),"")</f>
        <v>0.17880000000000001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10</v>
      </c>
      <c r="V110" s="62">
        <f>IFERROR(SUM(V109:V109),"0")</f>
        <v>10</v>
      </c>
      <c r="W110" s="62">
        <f>IFERROR(IF(W109="",0,W109),"0")</f>
        <v>0.17880000000000001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30</v>
      </c>
      <c r="V111" s="62">
        <f>IFERROR(SUMPRODUCT(V109:V109*H109:H109),"0")</f>
        <v>30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0</v>
      </c>
      <c r="V143" s="57">
        <f>IFERROR(IF(U143="","",U143),"")</f>
        <v>0</v>
      </c>
      <c r="W143" s="58">
        <f>IFERROR(IF(U143="","",U143*0.0155),"")</f>
        <v>0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0</v>
      </c>
      <c r="V144" s="62">
        <f>IFERROR(SUM(V143:V143),"0")</f>
        <v>0</v>
      </c>
      <c r="W144" s="62">
        <f>IFERROR(IF(W143="",0,W143),"0")</f>
        <v>0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0</v>
      </c>
      <c r="V145" s="62">
        <f>IFERROR(SUMPRODUCT(V143:V143*H143:H143),"0")</f>
        <v>0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0</v>
      </c>
      <c r="V150" s="57">
        <f>IFERROR(IF(U150="","",U150),"")</f>
        <v>0</v>
      </c>
      <c r="W150" s="58">
        <f>IFERROR(IF(U150="","",U150*0.0155),"")</f>
        <v>0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0</v>
      </c>
      <c r="V151" s="62">
        <f>IFERROR(SUM(V147:V150),"0")</f>
        <v>0</v>
      </c>
      <c r="W151" s="62">
        <f>IFERROR(IF(W147="",0,W147),"0")+IFERROR(IF(W148="",0,W148),"0")+IFERROR(IF(W149="",0,W149),"0")+IFERROR(IF(W150="",0,W150),"0")</f>
        <v>0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0</v>
      </c>
      <c r="V152" s="62">
        <f>IFERROR(SUMPRODUCT(V147:V150*H147:H150),"0")</f>
        <v>0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24</v>
      </c>
      <c r="V161" s="57">
        <f t="shared" si="4"/>
        <v>24</v>
      </c>
      <c r="W161" s="58">
        <f t="shared" si="5"/>
        <v>0.22464000000000001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50</v>
      </c>
      <c r="V162" s="57">
        <f t="shared" si="4"/>
        <v>50</v>
      </c>
      <c r="W162" s="58">
        <f>IFERROR(IF(U162="","",U162*0.0155),"")</f>
        <v>0.77500000000000002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74</v>
      </c>
      <c r="V164" s="62">
        <f>IFERROR(SUM(V154:V163),"0")</f>
        <v>74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0.99964000000000008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363.8</v>
      </c>
      <c r="V165" s="62">
        <f>IFERROR(SUMPRODUCT(V154:V163*H154:H163),"0")</f>
        <v>363.8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0</v>
      </c>
      <c r="V175" s="57">
        <f>IFERROR(IF(U175="","",U175),"")</f>
        <v>0</v>
      </c>
      <c r="W175" s="58">
        <f>IFERROR(IF(U175="","",U175*0.00866),"")</f>
        <v>0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0</v>
      </c>
      <c r="V177" s="62">
        <f>IFERROR(SUM(V173:V176),"0")</f>
        <v>0</v>
      </c>
      <c r="W177" s="62">
        <f>IFERROR(IF(W173="",0,W173),"0")+IFERROR(IF(W174="",0,W174),"0")+IFERROR(IF(W175="",0,W175),"0")+IFERROR(IF(W176="",0,W176),"0")</f>
        <v>0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0</v>
      </c>
      <c r="V178" s="62">
        <f>IFERROR(SUMPRODUCT(V173:V176*H173:H176),"0")</f>
        <v>0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14</v>
      </c>
      <c r="V187" s="57">
        <f>IFERROR(IF(U187="","",U187),"")</f>
        <v>14</v>
      </c>
      <c r="W187" s="58">
        <f>IFERROR(IF(U187="","",U187*0.01788),"")</f>
        <v>0.25031999999999999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14</v>
      </c>
      <c r="V189" s="62">
        <f>IFERROR(SUM(V187:V188),"0")</f>
        <v>14</v>
      </c>
      <c r="W189" s="62">
        <f>IFERROR(IF(W187="",0,W187),"0")+IFERROR(IF(W188="",0,W188),"0")</f>
        <v>0.25031999999999999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42</v>
      </c>
      <c r="V190" s="62">
        <f>IFERROR(SUMPRODUCT(V187:V188*H187:H188),"0")</f>
        <v>42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0</v>
      </c>
      <c r="V213" s="57">
        <f>IFERROR(IF(U213="","",U213),"")</f>
        <v>0</v>
      </c>
      <c r="W213" s="58">
        <f>IFERROR(IF(U213="","",U213*0.0155),"")</f>
        <v>0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0</v>
      </c>
      <c r="V214" s="62">
        <f>IFERROR(SUM(V210:V213),"0")</f>
        <v>0</v>
      </c>
      <c r="W214" s="62">
        <f>IFERROR(IF(W210="",0,W210),"0")+IFERROR(IF(W211="",0,W211),"0")+IFERROR(IF(W212="",0,W212),"0")+IFERROR(IF(W213="",0,W213),"0")</f>
        <v>0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0</v>
      </c>
      <c r="V215" s="62">
        <f>IFERROR(SUMPRODUCT(V210:V213*H210:H213),"0")</f>
        <v>0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1690.4399999999998</v>
      </c>
      <c r="V244" s="62">
        <f>IFERROR(V24+V33+V41+V47+V57+V63+V68+V74+V85+V92+V100+V106+V111+V119+V124+V130+V135+V141+V145+V152+V165+V170+V178+V183+V190+V195+V200+V207+V215+V220+V226+V232+V238+V243,"0")</f>
        <v>1690.4399999999998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1773.4895999999997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1773.4895999999997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4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4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1873.4895999999997</v>
      </c>
      <c r="V247" s="62">
        <f>GrossWeightTotalR+PalletQtyTotalR*25</f>
        <v>1873.4895999999997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323</v>
      </c>
      <c r="V248" s="62">
        <f>IFERROR(V23+V32+V40+V46+V56+V62+V67+V73+V84+V91+V99+V105+V110+V118+V123+V129+V134+V140+V144+V151+V164+V169+V177+V182+V189+V194+V199+V206+V214+V219+V225+V231+V237+V242,"0")</f>
        <v>323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3.8114000000000003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0</v>
      </c>
      <c r="G254" s="68">
        <f>IFERROR(U60*H60,"0")+IFERROR(U61*H61,"0")</f>
        <v>800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10.8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443.84000000000003</v>
      </c>
      <c r="M254" s="68">
        <f>IFERROR(U103*H103,"0")+IFERROR(U104*H104,"0")</f>
        <v>0</v>
      </c>
      <c r="N254" s="68">
        <f>IFERROR(U109*H109,"0")</f>
        <v>30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363.8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0</v>
      </c>
      <c r="V254" s="68">
        <f>IFERROR(U187*H187,"0")+IFERROR(U188*H188,"0")</f>
        <v>42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0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2023-07-07T12:19:50Z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