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V416" i="2"/>
  <c r="V420" i="2" s="1"/>
  <c r="U414" i="2"/>
  <c r="U413" i="2"/>
  <c r="V412" i="2"/>
  <c r="W412" i="2" s="1"/>
  <c r="V411" i="2"/>
  <c r="V414" i="2" s="1"/>
  <c r="V409" i="2"/>
  <c r="U409" i="2"/>
  <c r="U408" i="2"/>
  <c r="W407" i="2"/>
  <c r="V407" i="2"/>
  <c r="V406" i="2"/>
  <c r="V408" i="2" s="1"/>
  <c r="U404" i="2"/>
  <c r="U403" i="2"/>
  <c r="V402" i="2"/>
  <c r="W402" i="2" s="1"/>
  <c r="V401" i="2"/>
  <c r="U397" i="2"/>
  <c r="U396" i="2"/>
  <c r="W395" i="2"/>
  <c r="V395" i="2"/>
  <c r="W394" i="2"/>
  <c r="W396" i="2" s="1"/>
  <c r="V394" i="2"/>
  <c r="V397" i="2" s="1"/>
  <c r="U392" i="2"/>
  <c r="U391" i="2"/>
  <c r="V390" i="2"/>
  <c r="W390" i="2" s="1"/>
  <c r="V389" i="2"/>
  <c r="W389" i="2" s="1"/>
  <c r="V388" i="2"/>
  <c r="V392" i="2" s="1"/>
  <c r="M388" i="2"/>
  <c r="W387" i="2"/>
  <c r="V387" i="2"/>
  <c r="W386" i="2"/>
  <c r="V386" i="2"/>
  <c r="V385" i="2"/>
  <c r="W385" i="2" s="1"/>
  <c r="U383" i="2"/>
  <c r="U382" i="2"/>
  <c r="V381" i="2"/>
  <c r="W381" i="2" s="1"/>
  <c r="V380" i="2"/>
  <c r="W380" i="2" s="1"/>
  <c r="W382" i="2" s="1"/>
  <c r="U378" i="2"/>
  <c r="U377" i="2"/>
  <c r="W376" i="2"/>
  <c r="V376" i="2"/>
  <c r="V375" i="2"/>
  <c r="W375" i="2" s="1"/>
  <c r="W374" i="2"/>
  <c r="V374" i="2"/>
  <c r="W373" i="2"/>
  <c r="V373" i="2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W367" i="2"/>
  <c r="V367" i="2"/>
  <c r="U363" i="2"/>
  <c r="U362" i="2"/>
  <c r="V361" i="2"/>
  <c r="W361" i="2" s="1"/>
  <c r="V360" i="2"/>
  <c r="W360" i="2" s="1"/>
  <c r="V359" i="2"/>
  <c r="W359" i="2" s="1"/>
  <c r="V358" i="2"/>
  <c r="W358" i="2" s="1"/>
  <c r="V357" i="2"/>
  <c r="V355" i="2"/>
  <c r="U355" i="2"/>
  <c r="V354" i="2"/>
  <c r="U354" i="2"/>
  <c r="W353" i="2"/>
  <c r="V353" i="2"/>
  <c r="W352" i="2"/>
  <c r="W354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W340" i="2"/>
  <c r="W344" i="2" s="1"/>
  <c r="V340" i="2"/>
  <c r="U338" i="2"/>
  <c r="U337" i="2"/>
  <c r="W336" i="2"/>
  <c r="V336" i="2"/>
  <c r="W335" i="2"/>
  <c r="V335" i="2"/>
  <c r="V334" i="2"/>
  <c r="W334" i="2" s="1"/>
  <c r="W333" i="2"/>
  <c r="V333" i="2"/>
  <c r="V332" i="2"/>
  <c r="W332" i="2" s="1"/>
  <c r="V331" i="2"/>
  <c r="W331" i="2" s="1"/>
  <c r="V330" i="2"/>
  <c r="W330" i="2" s="1"/>
  <c r="V328" i="2"/>
  <c r="U328" i="2"/>
  <c r="U327" i="2"/>
  <c r="V326" i="2"/>
  <c r="V327" i="2" s="1"/>
  <c r="W325" i="2"/>
  <c r="V325" i="2"/>
  <c r="M431" i="2" s="1"/>
  <c r="U321" i="2"/>
  <c r="V320" i="2"/>
  <c r="U320" i="2"/>
  <c r="W319" i="2"/>
  <c r="W320" i="2" s="1"/>
  <c r="V319" i="2"/>
  <c r="V321" i="2" s="1"/>
  <c r="W318" i="2"/>
  <c r="V318" i="2"/>
  <c r="U316" i="2"/>
  <c r="U315" i="2"/>
  <c r="V314" i="2"/>
  <c r="W314" i="2" s="1"/>
  <c r="V313" i="2"/>
  <c r="W313" i="2" s="1"/>
  <c r="V312" i="2"/>
  <c r="W312" i="2" s="1"/>
  <c r="V311" i="2"/>
  <c r="U309" i="2"/>
  <c r="V308" i="2"/>
  <c r="U308" i="2"/>
  <c r="W307" i="2"/>
  <c r="V307" i="2"/>
  <c r="W306" i="2"/>
  <c r="W308" i="2" s="1"/>
  <c r="V306" i="2"/>
  <c r="V309" i="2" s="1"/>
  <c r="U304" i="2"/>
  <c r="U303" i="2"/>
  <c r="V302" i="2"/>
  <c r="W302" i="2" s="1"/>
  <c r="V301" i="2"/>
  <c r="W301" i="2" s="1"/>
  <c r="V300" i="2"/>
  <c r="W300" i="2" s="1"/>
  <c r="V299" i="2"/>
  <c r="W299" i="2" s="1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V287" i="2"/>
  <c r="U287" i="2"/>
  <c r="W286" i="2"/>
  <c r="V286" i="2"/>
  <c r="W285" i="2"/>
  <c r="W287" i="2" s="1"/>
  <c r="V285" i="2"/>
  <c r="V288" i="2" s="1"/>
  <c r="U283" i="2"/>
  <c r="U282" i="2"/>
  <c r="V281" i="2"/>
  <c r="W281" i="2" s="1"/>
  <c r="V280" i="2"/>
  <c r="V283" i="2" s="1"/>
  <c r="U278" i="2"/>
  <c r="U277" i="2"/>
  <c r="V276" i="2"/>
  <c r="W276" i="2" s="1"/>
  <c r="V275" i="2"/>
  <c r="W275" i="2" s="1"/>
  <c r="W274" i="2"/>
  <c r="V274" i="2"/>
  <c r="W273" i="2"/>
  <c r="V273" i="2"/>
  <c r="V278" i="2" s="1"/>
  <c r="W272" i="2"/>
  <c r="V272" i="2"/>
  <c r="W271" i="2"/>
  <c r="V271" i="2"/>
  <c r="W270" i="2"/>
  <c r="V270" i="2"/>
  <c r="V269" i="2"/>
  <c r="V265" i="2"/>
  <c r="U265" i="2"/>
  <c r="W264" i="2"/>
  <c r="V264" i="2"/>
  <c r="U264" i="2"/>
  <c r="W263" i="2"/>
  <c r="V263" i="2"/>
  <c r="U261" i="2"/>
  <c r="U260" i="2"/>
  <c r="W259" i="2"/>
  <c r="W260" i="2" s="1"/>
  <c r="V259" i="2"/>
  <c r="V261" i="2" s="1"/>
  <c r="V257" i="2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V244" i="2"/>
  <c r="W244" i="2" s="1"/>
  <c r="U241" i="2"/>
  <c r="U240" i="2"/>
  <c r="V239" i="2"/>
  <c r="W239" i="2" s="1"/>
  <c r="V238" i="2"/>
  <c r="V241" i="2" s="1"/>
  <c r="U236" i="2"/>
  <c r="U235" i="2"/>
  <c r="W234" i="2"/>
  <c r="V234" i="2"/>
  <c r="V233" i="2"/>
  <c r="W233" i="2" s="1"/>
  <c r="W232" i="2"/>
  <c r="V232" i="2"/>
  <c r="W231" i="2"/>
  <c r="V231" i="2"/>
  <c r="V236" i="2" s="1"/>
  <c r="W230" i="2"/>
  <c r="V230" i="2"/>
  <c r="W229" i="2"/>
  <c r="V229" i="2"/>
  <c r="W228" i="2"/>
  <c r="V228" i="2"/>
  <c r="I431" i="2" s="1"/>
  <c r="U225" i="2"/>
  <c r="U224" i="2"/>
  <c r="V223" i="2"/>
  <c r="W223" i="2" s="1"/>
  <c r="W222" i="2"/>
  <c r="V222" i="2"/>
  <c r="V221" i="2"/>
  <c r="W221" i="2" s="1"/>
  <c r="W220" i="2"/>
  <c r="V220" i="2"/>
  <c r="U218" i="2"/>
  <c r="V217" i="2"/>
  <c r="U217" i="2"/>
  <c r="V216" i="2"/>
  <c r="W216" i="2" s="1"/>
  <c r="W215" i="2"/>
  <c r="V215" i="2"/>
  <c r="W214" i="2"/>
  <c r="V214" i="2"/>
  <c r="V218" i="2" s="1"/>
  <c r="U212" i="2"/>
  <c r="U211" i="2"/>
  <c r="V210" i="2"/>
  <c r="W210" i="2" s="1"/>
  <c r="W209" i="2"/>
  <c r="V209" i="2"/>
  <c r="V208" i="2"/>
  <c r="W208" i="2" s="1"/>
  <c r="V207" i="2"/>
  <c r="W207" i="2" s="1"/>
  <c r="V206" i="2"/>
  <c r="W206" i="2" s="1"/>
  <c r="V205" i="2"/>
  <c r="V212" i="2" s="1"/>
  <c r="M205" i="2"/>
  <c r="U203" i="2"/>
  <c r="U202" i="2"/>
  <c r="V201" i="2"/>
  <c r="W201" i="2" s="1"/>
  <c r="V200" i="2"/>
  <c r="W200" i="2" s="1"/>
  <c r="V199" i="2"/>
  <c r="W199" i="2" s="1"/>
  <c r="V198" i="2"/>
  <c r="W198" i="2" s="1"/>
  <c r="W197" i="2"/>
  <c r="V197" i="2"/>
  <c r="V196" i="2"/>
  <c r="W196" i="2" s="1"/>
  <c r="W195" i="2"/>
  <c r="V195" i="2"/>
  <c r="V194" i="2"/>
  <c r="W194" i="2" s="1"/>
  <c r="V193" i="2"/>
  <c r="W193" i="2" s="1"/>
  <c r="V192" i="2"/>
  <c r="W192" i="2" s="1"/>
  <c r="W191" i="2"/>
  <c r="V191" i="2"/>
  <c r="V190" i="2"/>
  <c r="W190" i="2" s="1"/>
  <c r="W189" i="2"/>
  <c r="V189" i="2"/>
  <c r="V188" i="2"/>
  <c r="W188" i="2" s="1"/>
  <c r="V187" i="2"/>
  <c r="W187" i="2" s="1"/>
  <c r="V186" i="2"/>
  <c r="W186" i="2" s="1"/>
  <c r="W185" i="2"/>
  <c r="V185" i="2"/>
  <c r="V184" i="2"/>
  <c r="W184" i="2" s="1"/>
  <c r="W183" i="2"/>
  <c r="V183" i="2"/>
  <c r="V182" i="2"/>
  <c r="W182" i="2" s="1"/>
  <c r="V181" i="2"/>
  <c r="W181" i="2" s="1"/>
  <c r="V180" i="2"/>
  <c r="W180" i="2" s="1"/>
  <c r="W179" i="2"/>
  <c r="V179" i="2"/>
  <c r="V178" i="2"/>
  <c r="U176" i="2"/>
  <c r="U175" i="2"/>
  <c r="V174" i="2"/>
  <c r="W174" i="2" s="1"/>
  <c r="W173" i="2"/>
  <c r="V173" i="2"/>
  <c r="W172" i="2"/>
  <c r="V172" i="2"/>
  <c r="V171" i="2"/>
  <c r="W171" i="2" s="1"/>
  <c r="V170" i="2"/>
  <c r="W170" i="2" s="1"/>
  <c r="V169" i="2"/>
  <c r="W169" i="2" s="1"/>
  <c r="W168" i="2"/>
  <c r="V168" i="2"/>
  <c r="V167" i="2"/>
  <c r="W167" i="2" s="1"/>
  <c r="V166" i="2"/>
  <c r="W166" i="2" s="1"/>
  <c r="V165" i="2"/>
  <c r="W165" i="2" s="1"/>
  <c r="V164" i="2"/>
  <c r="W164" i="2" s="1"/>
  <c r="V163" i="2"/>
  <c r="W163" i="2" s="1"/>
  <c r="W162" i="2"/>
  <c r="V162" i="2"/>
  <c r="W161" i="2"/>
  <c r="V161" i="2"/>
  <c r="W160" i="2"/>
  <c r="V160" i="2"/>
  <c r="W159" i="2"/>
  <c r="V159" i="2"/>
  <c r="U157" i="2"/>
  <c r="U156" i="2"/>
  <c r="V155" i="2"/>
  <c r="W155" i="2" s="1"/>
  <c r="W156" i="2" s="1"/>
  <c r="U153" i="2"/>
  <c r="V152" i="2"/>
  <c r="U152" i="2"/>
  <c r="V151" i="2"/>
  <c r="W151" i="2" s="1"/>
  <c r="W150" i="2"/>
  <c r="V150" i="2"/>
  <c r="W149" i="2"/>
  <c r="V149" i="2"/>
  <c r="W148" i="2"/>
  <c r="V148" i="2"/>
  <c r="W147" i="2"/>
  <c r="V147" i="2"/>
  <c r="W146" i="2"/>
  <c r="V146" i="2"/>
  <c r="V145" i="2"/>
  <c r="W145" i="2" s="1"/>
  <c r="W144" i="2"/>
  <c r="V144" i="2"/>
  <c r="W143" i="2"/>
  <c r="V143" i="2"/>
  <c r="W142" i="2"/>
  <c r="V142" i="2"/>
  <c r="W141" i="2"/>
  <c r="V141" i="2"/>
  <c r="W140" i="2"/>
  <c r="V140" i="2"/>
  <c r="V139" i="2"/>
  <c r="W139" i="2" s="1"/>
  <c r="W138" i="2"/>
  <c r="V138" i="2"/>
  <c r="W137" i="2"/>
  <c r="V137" i="2"/>
  <c r="V153" i="2" s="1"/>
  <c r="U134" i="2"/>
  <c r="U133" i="2"/>
  <c r="W132" i="2"/>
  <c r="V132" i="2"/>
  <c r="V131" i="2"/>
  <c r="W131" i="2" s="1"/>
  <c r="V130" i="2"/>
  <c r="V134" i="2" s="1"/>
  <c r="U126" i="2"/>
  <c r="U125" i="2"/>
  <c r="W124" i="2"/>
  <c r="V124" i="2"/>
  <c r="V123" i="2"/>
  <c r="W123" i="2" s="1"/>
  <c r="W122" i="2"/>
  <c r="V122" i="2"/>
  <c r="W121" i="2"/>
  <c r="W125" i="2" s="1"/>
  <c r="V121" i="2"/>
  <c r="V126" i="2" s="1"/>
  <c r="U118" i="2"/>
  <c r="U117" i="2"/>
  <c r="W116" i="2"/>
  <c r="V116" i="2"/>
  <c r="V115" i="2"/>
  <c r="W115" i="2" s="1"/>
  <c r="V114" i="2"/>
  <c r="W114" i="2" s="1"/>
  <c r="V113" i="2"/>
  <c r="W113" i="2" s="1"/>
  <c r="U111" i="2"/>
  <c r="U110" i="2"/>
  <c r="V109" i="2"/>
  <c r="W109" i="2" s="1"/>
  <c r="W108" i="2"/>
  <c r="V108" i="2"/>
  <c r="W107" i="2"/>
  <c r="V107" i="2"/>
  <c r="W106" i="2"/>
  <c r="V106" i="2"/>
  <c r="W105" i="2"/>
  <c r="V105" i="2"/>
  <c r="W104" i="2"/>
  <c r="V104" i="2"/>
  <c r="V103" i="2"/>
  <c r="W103" i="2" s="1"/>
  <c r="U101" i="2"/>
  <c r="U100" i="2"/>
  <c r="W99" i="2"/>
  <c r="V99" i="2"/>
  <c r="V98" i="2"/>
  <c r="W98" i="2" s="1"/>
  <c r="W97" i="2"/>
  <c r="V97" i="2"/>
  <c r="V96" i="2"/>
  <c r="W96" i="2" s="1"/>
  <c r="V95" i="2"/>
  <c r="W95" i="2" s="1"/>
  <c r="V94" i="2"/>
  <c r="W94" i="2" s="1"/>
  <c r="W93" i="2"/>
  <c r="V93" i="2"/>
  <c r="V92" i="2"/>
  <c r="V100" i="2" s="1"/>
  <c r="W91" i="2"/>
  <c r="V91" i="2"/>
  <c r="U89" i="2"/>
  <c r="V88" i="2"/>
  <c r="U88" i="2"/>
  <c r="W87" i="2"/>
  <c r="V87" i="2"/>
  <c r="W86" i="2"/>
  <c r="V86" i="2"/>
  <c r="W85" i="2"/>
  <c r="V85" i="2"/>
  <c r="V84" i="2"/>
  <c r="W84" i="2" s="1"/>
  <c r="W83" i="2"/>
  <c r="V83" i="2"/>
  <c r="W82" i="2"/>
  <c r="W88" i="2" s="1"/>
  <c r="V82" i="2"/>
  <c r="V89" i="2" s="1"/>
  <c r="U80" i="2"/>
  <c r="U79" i="2"/>
  <c r="W78" i="2"/>
  <c r="V78" i="2"/>
  <c r="V77" i="2"/>
  <c r="W77" i="2" s="1"/>
  <c r="V76" i="2"/>
  <c r="W76" i="2" s="1"/>
  <c r="V75" i="2"/>
  <c r="W75" i="2" s="1"/>
  <c r="W74" i="2"/>
  <c r="V74" i="2"/>
  <c r="V73" i="2"/>
  <c r="W73" i="2" s="1"/>
  <c r="W72" i="2"/>
  <c r="V72" i="2"/>
  <c r="V71" i="2"/>
  <c r="W71" i="2" s="1"/>
  <c r="V70" i="2"/>
  <c r="W70" i="2" s="1"/>
  <c r="V69" i="2"/>
  <c r="W69" i="2" s="1"/>
  <c r="W68" i="2"/>
  <c r="V68" i="2"/>
  <c r="V67" i="2"/>
  <c r="W67" i="2" s="1"/>
  <c r="W66" i="2"/>
  <c r="V66" i="2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V46" i="2"/>
  <c r="U46" i="2"/>
  <c r="W45" i="2"/>
  <c r="V45" i="2"/>
  <c r="U45" i="2"/>
  <c r="W44" i="2"/>
  <c r="V44" i="2"/>
  <c r="U42" i="2"/>
  <c r="U41" i="2"/>
  <c r="V40" i="2"/>
  <c r="V42" i="2" s="1"/>
  <c r="V38" i="2"/>
  <c r="U38" i="2"/>
  <c r="V37" i="2"/>
  <c r="U37" i="2"/>
  <c r="W36" i="2"/>
  <c r="V36" i="2"/>
  <c r="V35" i="2"/>
  <c r="W35" i="2" s="1"/>
  <c r="W37" i="2" s="1"/>
  <c r="U33" i="2"/>
  <c r="U32" i="2"/>
  <c r="W31" i="2"/>
  <c r="V31" i="2"/>
  <c r="V30" i="2"/>
  <c r="W30" i="2" s="1"/>
  <c r="W29" i="2"/>
  <c r="V29" i="2"/>
  <c r="V28" i="2"/>
  <c r="W28" i="2" s="1"/>
  <c r="V27" i="2"/>
  <c r="W27" i="2" s="1"/>
  <c r="V26" i="2"/>
  <c r="V32" i="2" s="1"/>
  <c r="V24" i="2"/>
  <c r="U24" i="2"/>
  <c r="V23" i="2"/>
  <c r="U23" i="2"/>
  <c r="V22" i="2"/>
  <c r="H10" i="2"/>
  <c r="A9" i="2"/>
  <c r="J9" i="2" s="1"/>
  <c r="D7" i="2"/>
  <c r="N6" i="2"/>
  <c r="M2" i="2"/>
  <c r="V316" i="2" l="1"/>
  <c r="W303" i="2"/>
  <c r="W416" i="2"/>
  <c r="W419" i="2" s="1"/>
  <c r="P431" i="2"/>
  <c r="D431" i="2"/>
  <c r="W56" i="2"/>
  <c r="W59" i="2" s="1"/>
  <c r="V59" i="2"/>
  <c r="C431" i="2"/>
  <c r="V53" i="2"/>
  <c r="V202" i="2"/>
  <c r="V225" i="2"/>
  <c r="V175" i="2"/>
  <c r="V176" i="2"/>
  <c r="V304" i="2"/>
  <c r="V391" i="2"/>
  <c r="V338" i="2"/>
  <c r="N431" i="2"/>
  <c r="V363" i="2"/>
  <c r="O431" i="2"/>
  <c r="V378" i="2"/>
  <c r="V235" i="2"/>
  <c r="W217" i="2"/>
  <c r="W252" i="2"/>
  <c r="V246" i="2"/>
  <c r="W245" i="2"/>
  <c r="W246" i="2" s="1"/>
  <c r="J431" i="2"/>
  <c r="K431" i="2"/>
  <c r="V277" i="2"/>
  <c r="U425" i="2"/>
  <c r="V111" i="2"/>
  <c r="V110" i="2"/>
  <c r="U421" i="2"/>
  <c r="B431" i="2"/>
  <c r="U424" i="2"/>
  <c r="H9" i="2"/>
  <c r="A10" i="2"/>
  <c r="W337" i="2"/>
  <c r="W235" i="2"/>
  <c r="W175" i="2"/>
  <c r="W377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1" i="2" l="1"/>
  <c r="V425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<sst xmlns="http://schemas.openxmlformats.org/spreadsheetml/2006/main" count="2539" uniqueCount="814">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</sst>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D1" zoomScaleNormal="100" zoomScaleSheetLayoutView="100" workbookViewId="0">
      <selection activeCell="U313" sqref="U3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45122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Суббота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100</v>
      </c>
      <c r="V50" s="56">
        <f>IFERROR(IF(U50="",0,CEILING((U50/$H50),1)*$H50),"")</f>
        <v>108</v>
      </c>
      <c r="W50" s="42">
        <f>IFERROR(IF(V50=0,"",ROUNDUP(V50/H50,0)*0.02175),"")</f>
        <v>0.21749999999999997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135</v>
      </c>
      <c r="V51" s="56">
        <f>IFERROR(IF(U51="",0,CEILING((U51/$H51),1)*$H51),"")</f>
        <v>135</v>
      </c>
      <c r="W51" s="42">
        <f>IFERROR(IF(V51=0,"",ROUNDUP(V51/H51,0)*0.00753),"")</f>
        <v>0.3765</v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59.25925925925926</v>
      </c>
      <c r="V52" s="44">
        <f>IFERROR(V50/H50,"0")+IFERROR(V51/H51,"0")</f>
        <v>60</v>
      </c>
      <c r="W52" s="44">
        <f>IFERROR(IF(W50="",0,W50),"0")+IFERROR(IF(W51="",0,W51),"0")</f>
        <v>0.59399999999999997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235</v>
      </c>
      <c r="V53" s="44">
        <f>IFERROR(SUM(V50:V51),"0")</f>
        <v>243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500</v>
      </c>
      <c r="V56" s="56">
        <f>IFERROR(IF(U56="",0,CEILING((U56/$H56),1)*$H56),"")</f>
        <v>507.6</v>
      </c>
      <c r="W56" s="42">
        <f>IFERROR(IF(V56=0,"",ROUNDUP(V56/H56,0)*0.02175),"")</f>
        <v>1.0222499999999999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225</v>
      </c>
      <c r="V57" s="56">
        <f>IFERROR(IF(U57="",0,CEILING((U57/$H57),1)*$H57),"")</f>
        <v>225</v>
      </c>
      <c r="W57" s="42">
        <f>IFERROR(IF(V57=0,"",ROUNDUP(V57/H57,0)*0.00937),"")</f>
        <v>0.46849999999999997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96.296296296296291</v>
      </c>
      <c r="V59" s="44">
        <f>IFERROR(V56/H56,"0")+IFERROR(V57/H57,"0")+IFERROR(V58/H58,"0")</f>
        <v>97</v>
      </c>
      <c r="W59" s="44">
        <f>IFERROR(IF(W56="",0,W56),"0")+IFERROR(IF(W57="",0,W57),"0")+IFERROR(IF(W58="",0,W58),"0")</f>
        <v>1.4907499999999998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725</v>
      </c>
      <c r="V60" s="44">
        <f>IFERROR(SUM(V56:V58),"0")</f>
        <v>732.6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400</v>
      </c>
      <c r="V64" s="56">
        <f t="shared" si="2"/>
        <v>410.40000000000003</v>
      </c>
      <c r="W64" s="42">
        <f>IFERROR(IF(V64=0,"",ROUNDUP(V64/H64,0)*0.02175),"")</f>
        <v>0.8264999999999999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150</v>
      </c>
      <c r="V65" s="56">
        <f t="shared" si="2"/>
        <v>151.20000000000002</v>
      </c>
      <c r="W65" s="42">
        <f>IFERROR(IF(V65=0,"",ROUNDUP(V65/H65,0)*0.02175),"")</f>
        <v>0.30449999999999999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240</v>
      </c>
      <c r="V69" s="56">
        <f t="shared" si="2"/>
        <v>240</v>
      </c>
      <c r="W69" s="42">
        <f t="shared" ref="W69:W74" si="3">IFERROR(IF(V69=0,"",ROUNDUP(V69/H69,0)*0.00937),"")</f>
        <v>0.56220000000000003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810</v>
      </c>
      <c r="V74" s="56">
        <f t="shared" si="2"/>
        <v>810</v>
      </c>
      <c r="W74" s="42">
        <f t="shared" si="3"/>
        <v>1.6865999999999999</v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90</v>
      </c>
      <c r="V75" s="56">
        <f t="shared" si="2"/>
        <v>91.800000000000011</v>
      </c>
      <c r="W75" s="42">
        <f>IFERROR(IF(V75=0,"",ROUNDUP(V75/H75,0)*0.00753),"")</f>
        <v>0.25602000000000003</v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315</v>
      </c>
      <c r="V77" s="56">
        <f t="shared" si="2"/>
        <v>315</v>
      </c>
      <c r="W77" s="42">
        <f>IFERROR(IF(V77=0,"",ROUNDUP(V77/H77,0)*0.00937),"")</f>
        <v>0.65590000000000004</v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394.25925925925924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396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4.2917199999999998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2005</v>
      </c>
      <c r="V80" s="44">
        <f>IFERROR(SUM(V63:V78),"0")</f>
        <v>2018.3999999999999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150</v>
      </c>
      <c r="V103" s="56">
        <f t="shared" ref="V103:V109" si="6">IFERROR(IF(U103="",0,CEILING((U103/$H103),1)*$H103),"")</f>
        <v>153.9</v>
      </c>
      <c r="W103" s="42">
        <f>IFERROR(IF(V103=0,"",ROUNDUP(V103/H103,0)*0.02175),"")</f>
        <v>0.41324999999999995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140</v>
      </c>
      <c r="V104" s="56">
        <f t="shared" si="6"/>
        <v>145.79999999999998</v>
      </c>
      <c r="W104" s="42">
        <f>IFERROR(IF(V104=0,"",ROUNDUP(V104/H104,0)*0.02175),"")</f>
        <v>0.39149999999999996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540</v>
      </c>
      <c r="V106" s="56">
        <f t="shared" si="6"/>
        <v>540</v>
      </c>
      <c r="W106" s="42">
        <f>IFERROR(IF(V106=0,"",ROUNDUP(V106/H106,0)*0.00753),"")</f>
        <v>1.506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90</v>
      </c>
      <c r="V109" s="56">
        <f t="shared" si="6"/>
        <v>90</v>
      </c>
      <c r="W109" s="42">
        <f>IFERROR(IF(V109=0,"",ROUNDUP(V109/H109,0)*0.00753),"")</f>
        <v>0.22590000000000002</v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265.80246913580248</v>
      </c>
      <c r="V110" s="44">
        <f>IFERROR(V103/H103,"0")+IFERROR(V104/H104,"0")+IFERROR(V105/H105,"0")+IFERROR(V106/H106,"0")+IFERROR(V107/H107,"0")+IFERROR(V108/H108,"0")+IFERROR(V109/H109,"0")</f>
        <v>267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2.5366499999999998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920</v>
      </c>
      <c r="V111" s="44">
        <f>IFERROR(SUM(V103:V109),"0")</f>
        <v>929.7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50</v>
      </c>
      <c r="V114" s="56">
        <f>IFERROR(IF(U114="",0,CEILING((U114/$H114),1)*$H114),"")</f>
        <v>54.6</v>
      </c>
      <c r="W114" s="42">
        <f>IFERROR(IF(V114=0,"",ROUNDUP(V114/H114,0)*0.02175),"")</f>
        <v>0.15225</v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6.4102564102564106</v>
      </c>
      <c r="V117" s="44">
        <f>IFERROR(V113/H113,"0")+IFERROR(V114/H114,"0")+IFERROR(V115/H115,"0")+IFERROR(V116/H116,"0")</f>
        <v>7</v>
      </c>
      <c r="W117" s="44">
        <f>IFERROR(IF(W113="",0,W113),"0")+IFERROR(IF(W114="",0,W114),"0")+IFERROR(IF(W115="",0,W115),"0")+IFERROR(IF(W116="",0,W116),"0")</f>
        <v>0.15225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50</v>
      </c>
      <c r="V118" s="44">
        <f>IFERROR(SUM(V113:V116),"0")</f>
        <v>54.6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600</v>
      </c>
      <c r="V121" s="56">
        <f>IFERROR(IF(U121="",0,CEILING((U121/$H121),1)*$H121),"")</f>
        <v>607.5</v>
      </c>
      <c r="W121" s="42">
        <f>IFERROR(IF(V121=0,"",ROUNDUP(V121/H121,0)*0.02175),"")</f>
        <v>1.6312499999999999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675</v>
      </c>
      <c r="V123" s="56">
        <f>IFERROR(IF(U123="",0,CEILING((U123/$H123),1)*$H123),"")</f>
        <v>675</v>
      </c>
      <c r="W123" s="42">
        <f>IFERROR(IF(V123=0,"",ROUNDUP(V123/H123,0)*0.00753),"")</f>
        <v>1.8825000000000001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324.07407407407402</v>
      </c>
      <c r="V125" s="44">
        <f>IFERROR(V121/H121,"0")+IFERROR(V122/H122,"0")+IFERROR(V123/H123,"0")+IFERROR(V124/H124,"0")</f>
        <v>325</v>
      </c>
      <c r="W125" s="44">
        <f>IFERROR(IF(W121="",0,W121),"0")+IFERROR(IF(W122="",0,W122),"0")+IFERROR(IF(W123="",0,W123),"0")+IFERROR(IF(W124="",0,W124),"0")</f>
        <v>3.5137499999999999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1275</v>
      </c>
      <c r="V126" s="44">
        <f>IFERROR(SUM(V121:V124),"0")</f>
        <v>1282.5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20</v>
      </c>
      <c r="V163" s="56">
        <f t="shared" si="8"/>
        <v>21</v>
      </c>
      <c r="W163" s="42">
        <f>IFERROR(IF(V163=0,"",ROUNDUP(V163/H163,0)*0.00753),"")</f>
        <v>3.7650000000000003E-2</v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200</v>
      </c>
      <c r="V165" s="56">
        <f t="shared" si="8"/>
        <v>201.60000000000002</v>
      </c>
      <c r="W165" s="42">
        <f>IFERROR(IF(V165=0,"",ROUNDUP(V165/H165,0)*0.00753),"")</f>
        <v>0.36143999999999998</v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30</v>
      </c>
      <c r="V166" s="56">
        <f t="shared" si="8"/>
        <v>33.6</v>
      </c>
      <c r="W166" s="42">
        <f>IFERROR(IF(V166=0,"",ROUNDUP(V166/H166,0)*0.00753),"")</f>
        <v>6.0240000000000002E-2</v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30</v>
      </c>
      <c r="V167" s="56">
        <f t="shared" si="8"/>
        <v>33.6</v>
      </c>
      <c r="W167" s="42">
        <f>IFERROR(IF(V167=0,"",ROUNDUP(V167/H167,0)*0.00753),"")</f>
        <v>6.0240000000000002E-2</v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210</v>
      </c>
      <c r="V169" s="56">
        <f t="shared" si="8"/>
        <v>210</v>
      </c>
      <c r="W169" s="42">
        <f>IFERROR(IF(V169=0,"",ROUNDUP(V169/H169,0)*0.00502),"")</f>
        <v>0.502</v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88</v>
      </c>
      <c r="V171" s="56">
        <f t="shared" si="8"/>
        <v>88.2</v>
      </c>
      <c r="W171" s="42">
        <f>IFERROR(IF(V171=0,"",ROUNDUP(V171/H171,0)*0.00502),"")</f>
        <v>0.21084</v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140</v>
      </c>
      <c r="V172" s="56">
        <f t="shared" si="8"/>
        <v>140.70000000000002</v>
      </c>
      <c r="W172" s="42">
        <f>IFERROR(IF(V172=0,"",ROUNDUP(V172/H172,0)*0.00502),"")</f>
        <v>0.33634000000000003</v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175</v>
      </c>
      <c r="V174" s="56">
        <f t="shared" si="8"/>
        <v>176.4</v>
      </c>
      <c r="W174" s="42">
        <f>IFERROR(IF(V174=0,"",ROUNDUP(V174/H174,0)*0.00502),"")</f>
        <v>0.42168</v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358.5714285714285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362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1.9904300000000001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893</v>
      </c>
      <c r="V176" s="44">
        <f>IFERROR(SUM(V159:V174),"0")</f>
        <v>905.10000000000014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20</v>
      </c>
      <c r="V182" s="56">
        <f t="shared" si="9"/>
        <v>20</v>
      </c>
      <c r="W182" s="42">
        <f>IFERROR(IF(V182=0,"",ROUNDUP(V182/H182,0)*0.01196),"")</f>
        <v>5.9799999999999999E-2</v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100</v>
      </c>
      <c r="V187" s="56">
        <f t="shared" si="9"/>
        <v>101.39999999999999</v>
      </c>
      <c r="W187" s="42">
        <f>IFERROR(IF(V187=0,"",ROUNDUP(V187/H187,0)*0.02175),"")</f>
        <v>0.28275</v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400</v>
      </c>
      <c r="V190" s="56">
        <f t="shared" si="9"/>
        <v>400.8</v>
      </c>
      <c r="W190" s="42">
        <f>IFERROR(IF(V190=0,"",ROUNDUP(V190/H190,0)*0.00753),"")</f>
        <v>1.2575100000000001</v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480</v>
      </c>
      <c r="V192" s="56">
        <f t="shared" si="9"/>
        <v>480</v>
      </c>
      <c r="W192" s="42">
        <f>IFERROR(IF(V192=0,"",ROUNDUP(V192/H192,0)*0.00753),"")</f>
        <v>1.506</v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480</v>
      </c>
      <c r="V197" s="56">
        <f t="shared" si="9"/>
        <v>480</v>
      </c>
      <c r="W197" s="42">
        <f t="shared" si="10"/>
        <v>1.506</v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120</v>
      </c>
      <c r="V201" s="56">
        <f t="shared" si="9"/>
        <v>120</v>
      </c>
      <c r="W201" s="42">
        <f t="shared" si="10"/>
        <v>0.3765</v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634.48717948717945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635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4.9885600000000005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1600</v>
      </c>
      <c r="V203" s="44">
        <f>IFERROR(SUM(V178:V201),"0")</f>
        <v>1602.2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20</v>
      </c>
      <c r="V205" s="56">
        <f t="shared" ref="V205:V210" si="11">IFERROR(IF(U205="",0,CEILING((U205/$H205),1)*$H205),"")</f>
        <v>25.200000000000003</v>
      </c>
      <c r="W205" s="42">
        <f>IFERROR(IF(V205=0,"",ROUNDUP(V205/H205,0)*0.02175),"")</f>
        <v>6.5250000000000002E-2</v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300</v>
      </c>
      <c r="V206" s="56">
        <f t="shared" si="11"/>
        <v>304.2</v>
      </c>
      <c r="W206" s="42">
        <f>IFERROR(IF(V206=0,"",ROUNDUP(V206/H206,0)*0.02175),"")</f>
        <v>0.84824999999999995</v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20</v>
      </c>
      <c r="V207" s="56">
        <f t="shared" si="11"/>
        <v>25.200000000000003</v>
      </c>
      <c r="W207" s="42">
        <f>IFERROR(IF(V207=0,"",ROUNDUP(V207/H207,0)*0.02175),"")</f>
        <v>6.5250000000000002E-2</v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43.223443223443219</v>
      </c>
      <c r="V211" s="44">
        <f>IFERROR(V205/H205,"0")+IFERROR(V206/H206,"0")+IFERROR(V207/H207,"0")+IFERROR(V208/H208,"0")+IFERROR(V209/H209,"0")+IFERROR(V210/H210,"0")</f>
        <v>45</v>
      </c>
      <c r="W211" s="44">
        <f>IFERROR(IF(W205="",0,W205),"0")+IFERROR(IF(W206="",0,W206),"0")+IFERROR(IF(W207="",0,W207),"0")+IFERROR(IF(W208="",0,W208),"0")+IFERROR(IF(W209="",0,W209),"0")+IFERROR(IF(W210="",0,W210),"0")</f>
        <v>0.97875000000000001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340</v>
      </c>
      <c r="V212" s="44">
        <f>IFERROR(SUM(V205:V210),"0")</f>
        <v>354.59999999999997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170</v>
      </c>
      <c r="V216" s="56">
        <f>IFERROR(IF(U216="",0,CEILING((U216/$H216),1)*$H216),"")</f>
        <v>170.85</v>
      </c>
      <c r="W216" s="42">
        <f>IFERROR(IF(V216=0,"",ROUNDUP(V216/H216,0)*0.00753),"")</f>
        <v>0.50451000000000001</v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66.666666666666671</v>
      </c>
      <c r="V217" s="44">
        <f>IFERROR(V214/H214,"0")+IFERROR(V215/H215,"0")+IFERROR(V216/H216,"0")</f>
        <v>67</v>
      </c>
      <c r="W217" s="44">
        <f>IFERROR(IF(W214="",0,W214),"0")+IFERROR(IF(W215="",0,W215),"0")+IFERROR(IF(W216="",0,W216),"0")</f>
        <v>0.50451000000000001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170</v>
      </c>
      <c r="V218" s="44">
        <f>IFERROR(SUM(V214:V216),"0")</f>
        <v>170.85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50</v>
      </c>
      <c r="V221" s="56">
        <f>IFERROR(IF(U221="",0,CEILING((U221/$H221),1)*$H221),"")</f>
        <v>50</v>
      </c>
      <c r="W221" s="42">
        <f>IFERROR(IF(V221=0,"",ROUNDUP(V221/H221,0)*0.00474),"")</f>
        <v>0.11850000000000001</v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25</v>
      </c>
      <c r="V224" s="44">
        <f>IFERROR(V220/H220,"0")+IFERROR(V221/H221,"0")+IFERROR(V222/H222,"0")+IFERROR(V223/H223,"0")</f>
        <v>25</v>
      </c>
      <c r="W224" s="44">
        <f>IFERROR(IF(W220="",0,W220),"0")+IFERROR(IF(W221="",0,W221),"0")+IFERROR(IF(W222="",0,W222),"0")+IFERROR(IF(W223="",0,W223),"0")</f>
        <v>0.11850000000000001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50</v>
      </c>
      <c r="V225" s="44">
        <f>IFERROR(SUM(V220:V223),"0")</f>
        <v>50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100</v>
      </c>
      <c r="V228" s="56">
        <f t="shared" ref="V228:V234" si="12">IFERROR(IF(U228="",0,CEILING((U228/$H228),1)*$H228),"")</f>
        <v>108</v>
      </c>
      <c r="W228" s="42">
        <f>IFERROR(IF(V228=0,"",ROUNDUP(V228/H228,0)*0.02175),"")</f>
        <v>0.21749999999999997</v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9.2592592592592595</v>
      </c>
      <c r="V235" s="44">
        <f>IFERROR(V228/H228,"0")+IFERROR(V229/H229,"0")+IFERROR(V230/H230,"0")+IFERROR(V231/H231,"0")+IFERROR(V232/H232,"0")+IFERROR(V233/H233,"0")+IFERROR(V234/H234,"0")</f>
        <v>10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0.21749999999999997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100</v>
      </c>
      <c r="V236" s="44">
        <f>IFERROR(SUM(V228:V234),"0")</f>
        <v>108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280</v>
      </c>
      <c r="V244" s="56">
        <f>IFERROR(IF(U244="",0,CEILING((U244/$H244),1)*$H244),"")</f>
        <v>280.56</v>
      </c>
      <c r="W244" s="42">
        <f>IFERROR(IF(V244=0,"",ROUNDUP(V244/H244,0)*0.00753),"")</f>
        <v>1.2575100000000001</v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60</v>
      </c>
      <c r="V245" s="56">
        <f>IFERROR(IF(U245="",0,CEILING((U245/$H245),1)*$H245),"")</f>
        <v>61.2</v>
      </c>
      <c r="W245" s="42">
        <f>IFERROR(IF(V245=0,"",ROUNDUP(V245/H245,0)*0.00753),"")</f>
        <v>0.25602000000000003</v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200.00000000000003</v>
      </c>
      <c r="V246" s="44">
        <f>IFERROR(V244/H244,"0")+IFERROR(V245/H245,"0")</f>
        <v>201</v>
      </c>
      <c r="W246" s="44">
        <f>IFERROR(IF(W244="",0,W244),"0")+IFERROR(IF(W245="",0,W245),"0")</f>
        <v>1.5135300000000003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340</v>
      </c>
      <c r="V247" s="44">
        <f>IFERROR(SUM(V244:V245),"0")</f>
        <v>341.76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840</v>
      </c>
      <c r="V250" s="56">
        <f>IFERROR(IF(U250="",0,CEILING((U250/$H250),1)*$H250),"")</f>
        <v>841.68</v>
      </c>
      <c r="W250" s="42">
        <f>IFERROR(IF(V250=0,"",ROUNDUP(V250/H250,0)*0.00753),"")</f>
        <v>2.5150200000000003</v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210</v>
      </c>
      <c r="V251" s="56">
        <f>IFERROR(IF(U251="",0,CEILING((U251/$H251),1)*$H251),"")</f>
        <v>211.68</v>
      </c>
      <c r="W251" s="42">
        <f>IFERROR(IF(V251=0,"",ROUNDUP(V251/H251,0)*0.00753),"")</f>
        <v>0.63251999999999997</v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416.66666666666663</v>
      </c>
      <c r="V252" s="44">
        <f>IFERROR(V249/H249,"0")+IFERROR(V250/H250,"0")+IFERROR(V251/H251,"0")</f>
        <v>418</v>
      </c>
      <c r="W252" s="44">
        <f>IFERROR(IF(W249="",0,W249),"0")+IFERROR(IF(W250="",0,W250),"0")+IFERROR(IF(W251="",0,W251),"0")</f>
        <v>3.1475400000000002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1050</v>
      </c>
      <c r="V253" s="44">
        <f>IFERROR(SUM(V249:V251),"0")</f>
        <v>1053.3599999999999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34</v>
      </c>
      <c r="V259" s="56">
        <f>IFERROR(IF(U259="",0,CEILING((U259/$H259),1)*$H259),"")</f>
        <v>35.699999999999996</v>
      </c>
      <c r="W259" s="42">
        <f>IFERROR(IF(V259=0,"",ROUNDUP(V259/H259,0)*0.00753),"")</f>
        <v>0.10542</v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13.333333333333334</v>
      </c>
      <c r="V260" s="44">
        <f>IFERROR(V259/H259,"0")</f>
        <v>14</v>
      </c>
      <c r="W260" s="44">
        <f>IFERROR(IF(W259="",0,W259),"0")</f>
        <v>0.10542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34</v>
      </c>
      <c r="V261" s="44">
        <f>IFERROR(SUM(V259:V259),"0")</f>
        <v>35.699999999999996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2000</v>
      </c>
      <c r="V269" s="56">
        <f t="shared" ref="V269:V276" si="13">IFERROR(IF(U269="",0,CEILING((U269/$H269),1)*$H269),"")</f>
        <v>2010</v>
      </c>
      <c r="W269" s="42">
        <f>IFERROR(IF(V269=0,"",ROUNDUP(V269/H269,0)*0.02175),"")</f>
        <v>2.9144999999999999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1000</v>
      </c>
      <c r="V272" s="56">
        <f t="shared" si="13"/>
        <v>1005</v>
      </c>
      <c r="W272" s="42">
        <f>IFERROR(IF(V272=0,"",ROUNDUP(V272/H272,0)*0.02175),"")</f>
        <v>1.4572499999999999</v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1000</v>
      </c>
      <c r="V274" s="56">
        <f t="shared" si="13"/>
        <v>1005</v>
      </c>
      <c r="W274" s="42">
        <f>IFERROR(IF(V274=0,"",ROUNDUP(V274/H274,0)*0.02175),"")</f>
        <v>1.4572499999999999</v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100</v>
      </c>
      <c r="V275" s="56">
        <f t="shared" si="13"/>
        <v>100</v>
      </c>
      <c r="W275" s="42">
        <f>IFERROR(IF(V275=0,"",ROUNDUP(V275/H275,0)*0.00937),"")</f>
        <v>0.18740000000000001</v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10</v>
      </c>
      <c r="V276" s="56">
        <f t="shared" si="13"/>
        <v>10</v>
      </c>
      <c r="W276" s="42">
        <f>IFERROR(IF(V276=0,"",ROUNDUP(V276/H276,0)*0.00937),"")</f>
        <v>1.874E-2</v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288.66666666666669</v>
      </c>
      <c r="V277" s="44">
        <f>IFERROR(V269/H269,"0")+IFERROR(V270/H270,"0")+IFERROR(V271/H271,"0")+IFERROR(V272/H272,"0")+IFERROR(V273/H273,"0")+IFERROR(V274/H274,"0")+IFERROR(V275/H275,"0")+IFERROR(V276/H276,"0")</f>
        <v>290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6.0351400000000002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4110</v>
      </c>
      <c r="V278" s="44">
        <f>IFERROR(SUM(V269:V276),"0")</f>
        <v>4130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1000</v>
      </c>
      <c r="V280" s="56">
        <f>IFERROR(IF(U280="",0,CEILING((U280/$H280),1)*$H280),"")</f>
        <v>1005</v>
      </c>
      <c r="W280" s="42">
        <f>IFERROR(IF(V280=0,"",ROUNDUP(V280/H280,0)*0.02175),"")</f>
        <v>1.4572499999999999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40</v>
      </c>
      <c r="V281" s="56">
        <f>IFERROR(IF(U281="",0,CEILING((U281/$H281),1)*$H281),"")</f>
        <v>40</v>
      </c>
      <c r="W281" s="42">
        <f>IFERROR(IF(V281=0,"",ROUNDUP(V281/H281,0)*0.00937),"")</f>
        <v>9.3700000000000006E-2</v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76.666666666666671</v>
      </c>
      <c r="V282" s="44">
        <f>IFERROR(V280/H280,"0")+IFERROR(V281/H281,"0")</f>
        <v>77</v>
      </c>
      <c r="W282" s="44">
        <f>IFERROR(IF(W280="",0,W280),"0")+IFERROR(IF(W281="",0,W281),"0")</f>
        <v>1.5509499999999998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1040</v>
      </c>
      <c r="V283" s="44">
        <f>IFERROR(SUM(V280:V281),"0")</f>
        <v>1045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90</v>
      </c>
      <c r="V299" s="56">
        <f>IFERROR(IF(U299="",0,CEILING((U299/$H299),1)*$H299),"")</f>
        <v>90</v>
      </c>
      <c r="W299" s="42">
        <f>IFERROR(IF(V299=0,"",ROUNDUP(V299/H299,0)*0.02175),"")</f>
        <v>0.1305</v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80</v>
      </c>
      <c r="V300" s="56">
        <f>IFERROR(IF(U300="",0,CEILING((U300/$H300),1)*$H300),"")</f>
        <v>84</v>
      </c>
      <c r="W300" s="42">
        <f>IFERROR(IF(V300=0,"",ROUNDUP(V300/H300,0)*0.02175),"")</f>
        <v>0.15225</v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12.666666666666668</v>
      </c>
      <c r="V303" s="44">
        <f>IFERROR(V299/H299,"0")+IFERROR(V300/H300,"0")+IFERROR(V301/H301,"0")+IFERROR(V302/H302,"0")</f>
        <v>13</v>
      </c>
      <c r="W303" s="44">
        <f>IFERROR(IF(W299="",0,W299),"0")+IFERROR(IF(W300="",0,W300),"0")+IFERROR(IF(W301="",0,W301),"0")+IFERROR(IF(W302="",0,W302),"0")</f>
        <v>0.28275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170</v>
      </c>
      <c r="V304" s="44">
        <f>IFERROR(SUM(V299:V302),"0")</f>
        <v>174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60</v>
      </c>
      <c r="V311" s="56">
        <f>IFERROR(IF(U311="",0,CEILING((U311/$H311),1)*$H311),"")</f>
        <v>62.4</v>
      </c>
      <c r="W311" s="42">
        <f>IFERROR(IF(V311=0,"",ROUNDUP(V311/H311,0)*0.02175),"")</f>
        <v>0.17399999999999999</v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120</v>
      </c>
      <c r="V312" s="56">
        <f>IFERROR(IF(U312="",0,CEILING((U312/$H312),1)*$H312),"")</f>
        <v>120</v>
      </c>
      <c r="W312" s="42">
        <f>IFERROR(IF(V312=0,"",ROUNDUP(V312/H312,0)*0.00753),"")</f>
        <v>0.3765</v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57.692307692307693</v>
      </c>
      <c r="V315" s="44">
        <f>IFERROR(V311/H311,"0")+IFERROR(V312/H312,"0")+IFERROR(V313/H313,"0")+IFERROR(V314/H314,"0")</f>
        <v>58</v>
      </c>
      <c r="W315" s="44">
        <f>IFERROR(IF(W311="",0,W311),"0")+IFERROR(IF(W312="",0,W312),"0")+IFERROR(IF(W313="",0,W313),"0")+IFERROR(IF(W314="",0,W314),"0")</f>
        <v>0.55049999999999999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180</v>
      </c>
      <c r="V316" s="44">
        <f>IFERROR(SUM(V311:V314),"0")</f>
        <v>182.4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200</v>
      </c>
      <c r="V330" s="56">
        <f t="shared" ref="V330:V336" si="14">IFERROR(IF(U330="",0,CEILING((U330/$H330),1)*$H330),"")</f>
        <v>201.60000000000002</v>
      </c>
      <c r="W330" s="42">
        <f>IFERROR(IF(V330=0,"",ROUNDUP(V330/H330,0)*0.00753),"")</f>
        <v>0.36143999999999998</v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200</v>
      </c>
      <c r="V332" s="56">
        <f t="shared" si="14"/>
        <v>201.60000000000002</v>
      </c>
      <c r="W332" s="42">
        <f>IFERROR(IF(V332=0,"",ROUNDUP(V332/H332,0)*0.00753),"")</f>
        <v>0.36143999999999998</v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35</v>
      </c>
      <c r="V333" s="56">
        <f t="shared" si="14"/>
        <v>35.700000000000003</v>
      </c>
      <c r="W333" s="42">
        <f>IFERROR(IF(V333=0,"",ROUNDUP(V333/H333,0)*0.00502),"")</f>
        <v>8.5339999999999999E-2</v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70</v>
      </c>
      <c r="V334" s="56">
        <f t="shared" si="14"/>
        <v>71.400000000000006</v>
      </c>
      <c r="W334" s="42">
        <f>IFERROR(IF(V334=0,"",ROUNDUP(V334/H334,0)*0.00502),"")</f>
        <v>0.17068</v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145.23809523809524</v>
      </c>
      <c r="V337" s="44">
        <f>IFERROR(V330/H330,"0")+IFERROR(V331/H331,"0")+IFERROR(V332/H332,"0")+IFERROR(V333/H333,"0")+IFERROR(V334/H334,"0")+IFERROR(V335/H335,"0")+IFERROR(V336/H336,"0")</f>
        <v>147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0.97889999999999988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505</v>
      </c>
      <c r="V338" s="44">
        <f>IFERROR(SUM(V330:V336),"0")</f>
        <v>510.30000000000007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200</v>
      </c>
      <c r="V357" s="56">
        <f>IFERROR(IF(U357="",0,CEILING((U357/$H357),1)*$H357),"")</f>
        <v>201.60000000000002</v>
      </c>
      <c r="W357" s="42">
        <f>IFERROR(IF(V357=0,"",ROUNDUP(V357/H357,0)*0.00753),"")</f>
        <v>0.36143999999999998</v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35</v>
      </c>
      <c r="V360" s="56">
        <f>IFERROR(IF(U360="",0,CEILING((U360/$H360),1)*$H360),"")</f>
        <v>35.700000000000003</v>
      </c>
      <c r="W360" s="42">
        <f>IFERROR(IF(V360=0,"",ROUNDUP(V360/H360,0)*0.00502),"")</f>
        <v>8.5339999999999999E-2</v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64.285714285714278</v>
      </c>
      <c r="V362" s="44">
        <f>IFERROR(V357/H357,"0")+IFERROR(V358/H358,"0")+IFERROR(V359/H359,"0")+IFERROR(V360/H360,"0")+IFERROR(V361/H361,"0")</f>
        <v>65</v>
      </c>
      <c r="W362" s="44">
        <f>IFERROR(IF(W357="",0,W357),"0")+IFERROR(IF(W358="",0,W358),"0")+IFERROR(IF(W359="",0,W359),"0")+IFERROR(IF(W360="",0,W360),"0")+IFERROR(IF(W361="",0,W361),"0")</f>
        <v>0.44677999999999995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235</v>
      </c>
      <c r="V363" s="44">
        <f>IFERROR(SUM(V357:V361),"0")</f>
        <v>237.3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120</v>
      </c>
      <c r="V368" s="56">
        <f t="shared" si="15"/>
        <v>121.44000000000001</v>
      </c>
      <c r="W368" s="42">
        <f>IFERROR(IF(V368=0,"",ROUNDUP(V368/H368,0)*0.01196),"")</f>
        <v>0.27507999999999999</v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260</v>
      </c>
      <c r="V369" s="56">
        <f t="shared" si="15"/>
        <v>264</v>
      </c>
      <c r="W369" s="42">
        <f>IFERROR(IF(V369=0,"",ROUNDUP(V369/H369,0)*0.01196),"")</f>
        <v>0.59799999999999998</v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230</v>
      </c>
      <c r="V371" s="56">
        <f t="shared" si="15"/>
        <v>232.32000000000002</v>
      </c>
      <c r="W371" s="42">
        <f>IFERROR(IF(V371=0,"",ROUNDUP(V371/H371,0)*0.01196),"")</f>
        <v>0.52624000000000004</v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100</v>
      </c>
      <c r="V372" s="56">
        <f t="shared" si="15"/>
        <v>100.8</v>
      </c>
      <c r="W372" s="42">
        <f>IFERROR(IF(V372=0,"",ROUNDUP(V372/H372,0)*0.00753),"")</f>
        <v>0.31625999999999999</v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28</v>
      </c>
      <c r="V375" s="56">
        <f t="shared" si="15"/>
        <v>28.799999999999997</v>
      </c>
      <c r="W375" s="42">
        <f>IFERROR(IF(V375=0,"",ROUNDUP(V375/H375,0)*0.00753),"")</f>
        <v>9.0359999999999996E-2</v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168.86363636363635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171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1.8059399999999999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738</v>
      </c>
      <c r="V378" s="44">
        <f>IFERROR(SUM(V367:V376),"0")</f>
        <v>747.3599999999999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100</v>
      </c>
      <c r="V380" s="56">
        <f>IFERROR(IF(U380="",0,CEILING((U380/$H380),1)*$H380),"")</f>
        <v>100.32000000000001</v>
      </c>
      <c r="W380" s="42">
        <f>IFERROR(IF(V380=0,"",ROUNDUP(V380/H380,0)*0.01196),"")</f>
        <v>0.22724</v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18.939393939393938</v>
      </c>
      <c r="V382" s="44">
        <f>IFERROR(V380/H380,"0")+IFERROR(V381/H381,"0")</f>
        <v>19</v>
      </c>
      <c r="W382" s="44">
        <f>IFERROR(IF(W380="",0,W380),"0")+IFERROR(IF(W381="",0,W381),"0")</f>
        <v>0.22724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100</v>
      </c>
      <c r="V383" s="44">
        <f>IFERROR(SUM(V380:V381),"0")</f>
        <v>100.32000000000001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70</v>
      </c>
      <c r="V388" s="56">
        <f t="shared" si="16"/>
        <v>73.92</v>
      </c>
      <c r="W388" s="42">
        <f>IFERROR(IF(V388=0,"",ROUNDUP(V388/H388,0)*0.01196),"")</f>
        <v>0.16744000000000001</v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80</v>
      </c>
      <c r="V389" s="56">
        <f t="shared" si="16"/>
        <v>84.48</v>
      </c>
      <c r="W389" s="42">
        <f>IFERROR(IF(V389=0,"",ROUNDUP(V389/H389,0)*0.01196),"")</f>
        <v>0.19136</v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100</v>
      </c>
      <c r="V390" s="56">
        <f t="shared" si="16"/>
        <v>100.32000000000001</v>
      </c>
      <c r="W390" s="42">
        <f>IFERROR(IF(V390=0,"",ROUNDUP(V390/H390,0)*0.01196),"")</f>
        <v>0.22724</v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47.348484848484844</v>
      </c>
      <c r="V391" s="44">
        <f>IFERROR(V385/H385,"0")+IFERROR(V386/H386,"0")+IFERROR(V387/H387,"0")+IFERROR(V388/H388,"0")+IFERROR(V389/H389,"0")+IFERROR(V390/H390,"0")</f>
        <v>49</v>
      </c>
      <c r="W391" s="44">
        <f>IFERROR(IF(W385="",0,W385),"0")+IFERROR(IF(W386="",0,W386),"0")+IFERROR(IF(W387="",0,W387),"0")+IFERROR(IF(W388="",0,W388),"0")+IFERROR(IF(W389="",0,W389),"0")+IFERROR(IF(W390="",0,W390),"0")</f>
        <v>0.58604000000000001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250</v>
      </c>
      <c r="V392" s="44">
        <f>IFERROR(SUM(V385:V390),"0")</f>
        <v>258.72000000000003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400</v>
      </c>
      <c r="V416" s="56">
        <f>IFERROR(IF(U416="",0,CEILING((U416/$H416),1)*$H416),"")</f>
        <v>405.59999999999997</v>
      </c>
      <c r="W416" s="42">
        <f>IFERROR(IF(V416=0,"",ROUNDUP(V416/H416,0)*0.02175),"")</f>
        <v>1.131</v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51.282051282051285</v>
      </c>
      <c r="V419" s="44">
        <f>IFERROR(V416/H416,"0")+IFERROR(V417/H417,"0")+IFERROR(V418/H418,"0")</f>
        <v>52</v>
      </c>
      <c r="W419" s="44">
        <f>IFERROR(IF(W416="",0,W416),"0")+IFERROR(IF(W417="",0,W417),"0")+IFERROR(IF(W418="",0,W418),"0")</f>
        <v>1.131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400</v>
      </c>
      <c r="V420" s="44">
        <f>IFERROR(SUM(V416:V418),"0")</f>
        <v>405.59999999999997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17515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17673.37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18731.551777851782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18899.435999999998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35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35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19606.551777851782</v>
      </c>
      <c r="V424" s="44">
        <f>GrossWeightTotalR+PalletQtyTotalR*25</f>
        <v>19774.435999999998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3844.9592752926083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3870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39.739100000000001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243</v>
      </c>
      <c r="D431" s="53">
        <f>IFERROR(V56*1,"0")+IFERROR(V57*1,"0")+IFERROR(V58*1,"0")</f>
        <v>732.6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3002.7</v>
      </c>
      <c r="F431" s="53">
        <f>IFERROR(V121*1,"0")+IFERROR(V122*1,"0")+IFERROR(V123*1,"0")+IFERROR(V124*1,"0")</f>
        <v>1282.5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3082.7499999999995</v>
      </c>
      <c r="I431" s="53">
        <f>IFERROR(V228*1,"0")+IFERROR(V229*1,"0")+IFERROR(V230*1,"0")+IFERROR(V231*1,"0")+IFERROR(V232*1,"0")+IFERROR(V233*1,"0")+IFERROR(V234*1,"0")+IFERROR(V238*1,"0")+IFERROR(V239*1,"0")</f>
        <v>108</v>
      </c>
      <c r="J431" s="53">
        <f>IFERROR(V244*1,"0")+IFERROR(V245*1,"0")+IFERROR(V249*1,"0")+IFERROR(V250*1,"0")+IFERROR(V251*1,"0")+IFERROR(V255*1,"0")+IFERROR(V259*1,"0")+IFERROR(V263*1,"0")</f>
        <v>1430.8200000000002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5175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356.4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510.30000000000007</v>
      </c>
      <c r="N431" s="53">
        <f>IFERROR(V352*1,"0")+IFERROR(V353*1,"0")+IFERROR(V357*1,"0")+IFERROR(V358*1,"0")+IFERROR(V359*1,"0")+IFERROR(V360*1,"0")+IFERROR(V361*1,"0")</f>
        <v>237.3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1106.3999999999999</v>
      </c>
      <c r="P431" s="53">
        <f>IFERROR(V401*1,"0")+IFERROR(V402*1,"0")+IFERROR(V406*1,"0")+IFERROR(V407*1,"0")+IFERROR(V411*1,"0")+IFERROR(V412*1,"0")+IFERROR(V416*1,"0")+IFERROR(V417*1,"0")+IFERROR(V418*1,"0")</f>
        <v>405.59999999999997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964</vt:i4>
      </vt:variant>
    </vt:vector>
  </HeadingPairs>
  <TitlesOfParts>
    <vt:vector size="9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