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V404" i="1" s="1"/>
  <c r="U397" i="1"/>
  <c r="V396" i="1"/>
  <c r="U396" i="1"/>
  <c r="W395" i="1"/>
  <c r="V395" i="1"/>
  <c r="W394" i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V352" i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V338" i="1" s="1"/>
  <c r="W330" i="1"/>
  <c r="W337" i="1" s="1"/>
  <c r="V330" i="1"/>
  <c r="U328" i="1"/>
  <c r="U327" i="1"/>
  <c r="V326" i="1"/>
  <c r="W326" i="1" s="1"/>
  <c r="V325" i="1"/>
  <c r="U321" i="1"/>
  <c r="V320" i="1"/>
  <c r="U320" i="1"/>
  <c r="W319" i="1"/>
  <c r="V319" i="1"/>
  <c r="W318" i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V304" i="1" s="1"/>
  <c r="V296" i="1"/>
  <c r="U296" i="1"/>
  <c r="V295" i="1"/>
  <c r="U295" i="1"/>
  <c r="W294" i="1"/>
  <c r="W295" i="1" s="1"/>
  <c r="V294" i="1"/>
  <c r="U292" i="1"/>
  <c r="U291" i="1"/>
  <c r="V290" i="1"/>
  <c r="U288" i="1"/>
  <c r="V287" i="1"/>
  <c r="U287" i="1"/>
  <c r="W286" i="1"/>
  <c r="V286" i="1"/>
  <c r="W285" i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V261" i="1"/>
  <c r="U261" i="1"/>
  <c r="V260" i="1"/>
  <c r="U260" i="1"/>
  <c r="W259" i="1"/>
  <c r="W260" i="1" s="1"/>
  <c r="V259" i="1"/>
  <c r="U257" i="1"/>
  <c r="U256" i="1"/>
  <c r="V255" i="1"/>
  <c r="V257" i="1" s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V244" i="1"/>
  <c r="U241" i="1"/>
  <c r="U240" i="1"/>
  <c r="V239" i="1"/>
  <c r="W239" i="1" s="1"/>
  <c r="V238" i="1"/>
  <c r="I431" i="1" s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V236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U134" i="1"/>
  <c r="U133" i="1"/>
  <c r="V132" i="1"/>
  <c r="W132" i="1" s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V126" i="1" s="1"/>
  <c r="U118" i="1"/>
  <c r="U117" i="1"/>
  <c r="V116" i="1"/>
  <c r="W116" i="1" s="1"/>
  <c r="V115" i="1"/>
  <c r="W115" i="1" s="1"/>
  <c r="V114" i="1"/>
  <c r="W114" i="1" s="1"/>
  <c r="V113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W87" i="1"/>
  <c r="V87" i="1"/>
  <c r="V86" i="1"/>
  <c r="W86" i="1" s="1"/>
  <c r="W85" i="1"/>
  <c r="V85" i="1"/>
  <c r="V84" i="1"/>
  <c r="W84" i="1" s="1"/>
  <c r="W83" i="1"/>
  <c r="V83" i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V59" i="1"/>
  <c r="U59" i="1"/>
  <c r="V58" i="1"/>
  <c r="W58" i="1" s="1"/>
  <c r="W57" i="1"/>
  <c r="V57" i="1"/>
  <c r="V56" i="1"/>
  <c r="D431" i="1" s="1"/>
  <c r="U53" i="1"/>
  <c r="U52" i="1"/>
  <c r="V51" i="1"/>
  <c r="W51" i="1" s="1"/>
  <c r="V50" i="1"/>
  <c r="C431" i="1" s="1"/>
  <c r="U46" i="1"/>
  <c r="V45" i="1"/>
  <c r="U45" i="1"/>
  <c r="V44" i="1"/>
  <c r="V46" i="1" s="1"/>
  <c r="V42" i="1"/>
  <c r="U42" i="1"/>
  <c r="V41" i="1"/>
  <c r="U41" i="1"/>
  <c r="V40" i="1"/>
  <c r="W40" i="1" s="1"/>
  <c r="W41" i="1" s="1"/>
  <c r="U38" i="1"/>
  <c r="U421" i="1" s="1"/>
  <c r="U37" i="1"/>
  <c r="W36" i="1"/>
  <c r="V36" i="1"/>
  <c r="V35" i="1"/>
  <c r="V37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3" i="1" s="1"/>
  <c r="U24" i="1"/>
  <c r="V23" i="1"/>
  <c r="U23" i="1"/>
  <c r="V22" i="1"/>
  <c r="H10" i="1"/>
  <c r="A9" i="1"/>
  <c r="F10" i="1" s="1"/>
  <c r="D7" i="1"/>
  <c r="N6" i="1"/>
  <c r="M2" i="1"/>
  <c r="H9" i="1" l="1"/>
  <c r="J9" i="1"/>
  <c r="V80" i="1"/>
  <c r="V134" i="1"/>
  <c r="V212" i="1"/>
  <c r="W249" i="1"/>
  <c r="W252" i="1" s="1"/>
  <c r="V252" i="1"/>
  <c r="W290" i="1"/>
  <c r="W291" i="1" s="1"/>
  <c r="V291" i="1"/>
  <c r="V38" i="1"/>
  <c r="W50" i="1"/>
  <c r="W52" i="1" s="1"/>
  <c r="W63" i="1"/>
  <c r="W79" i="1" s="1"/>
  <c r="V79" i="1"/>
  <c r="V100" i="1"/>
  <c r="W91" i="1"/>
  <c r="W100" i="1" s="1"/>
  <c r="V101" i="1"/>
  <c r="H431" i="1"/>
  <c r="V203" i="1"/>
  <c r="V225" i="1"/>
  <c r="J431" i="1"/>
  <c r="V316" i="1"/>
  <c r="V327" i="1"/>
  <c r="W325" i="1"/>
  <c r="W327" i="1" s="1"/>
  <c r="W347" i="1"/>
  <c r="W348" i="1" s="1"/>
  <c r="V348" i="1"/>
  <c r="V349" i="1"/>
  <c r="W357" i="1"/>
  <c r="W362" i="1" s="1"/>
  <c r="V362" i="1"/>
  <c r="V363" i="1"/>
  <c r="V382" i="1"/>
  <c r="W380" i="1"/>
  <c r="W382" i="1" s="1"/>
  <c r="V391" i="1"/>
  <c r="V413" i="1"/>
  <c r="W411" i="1"/>
  <c r="W413" i="1" s="1"/>
  <c r="V53" i="1"/>
  <c r="V378" i="1"/>
  <c r="V392" i="1"/>
  <c r="P431" i="1"/>
  <c r="V403" i="1"/>
  <c r="W401" i="1"/>
  <c r="W403" i="1" s="1"/>
  <c r="W419" i="1"/>
  <c r="V423" i="1"/>
  <c r="B431" i="1"/>
  <c r="V422" i="1"/>
  <c r="W26" i="1"/>
  <c r="W32" i="1" s="1"/>
  <c r="V32" i="1"/>
  <c r="V425" i="1" s="1"/>
  <c r="V52" i="1"/>
  <c r="A10" i="1"/>
  <c r="W22" i="1"/>
  <c r="W23" i="1" s="1"/>
  <c r="W35" i="1"/>
  <c r="W37" i="1" s="1"/>
  <c r="W44" i="1"/>
  <c r="W45" i="1" s="1"/>
  <c r="W56" i="1"/>
  <c r="W59" i="1" s="1"/>
  <c r="W82" i="1"/>
  <c r="W88" i="1" s="1"/>
  <c r="V88" i="1"/>
  <c r="V118" i="1"/>
  <c r="V133" i="1"/>
  <c r="G431" i="1"/>
  <c r="W130" i="1"/>
  <c r="W133" i="1" s="1"/>
  <c r="W152" i="1"/>
  <c r="W155" i="1"/>
  <c r="W156" i="1" s="1"/>
  <c r="V156" i="1"/>
  <c r="V157" i="1"/>
  <c r="V202" i="1"/>
  <c r="W178" i="1"/>
  <c r="W202" i="1" s="1"/>
  <c r="W217" i="1"/>
  <c r="V224" i="1"/>
  <c r="W220" i="1"/>
  <c r="W224" i="1" s="1"/>
  <c r="W246" i="1"/>
  <c r="V253" i="1"/>
  <c r="W287" i="1"/>
  <c r="V315" i="1"/>
  <c r="W311" i="1"/>
  <c r="W315" i="1" s="1"/>
  <c r="V328" i="1"/>
  <c r="N431" i="1"/>
  <c r="O431" i="1"/>
  <c r="V383" i="1"/>
  <c r="W396" i="1"/>
  <c r="V414" i="1"/>
  <c r="V241" i="1"/>
  <c r="W255" i="1"/>
  <c r="W256" i="1" s="1"/>
  <c r="V256" i="1"/>
  <c r="V283" i="1"/>
  <c r="V292" i="1"/>
  <c r="V345" i="1"/>
  <c r="W340" i="1"/>
  <c r="W344" i="1" s="1"/>
  <c r="F9" i="1"/>
  <c r="U425" i="1"/>
  <c r="V24" i="1"/>
  <c r="V60" i="1"/>
  <c r="W110" i="1"/>
  <c r="V117" i="1"/>
  <c r="W113" i="1"/>
  <c r="W117" i="1" s="1"/>
  <c r="V211" i="1"/>
  <c r="W205" i="1"/>
  <c r="W211" i="1" s="1"/>
  <c r="W235" i="1"/>
  <c r="V240" i="1"/>
  <c r="W238" i="1"/>
  <c r="W240" i="1" s="1"/>
  <c r="V264" i="1"/>
  <c r="W263" i="1"/>
  <c r="W264" i="1" s="1"/>
  <c r="V265" i="1"/>
  <c r="V282" i="1"/>
  <c r="W280" i="1"/>
  <c r="W282" i="1" s="1"/>
  <c r="L431" i="1"/>
  <c r="V303" i="1"/>
  <c r="W299" i="1"/>
  <c r="W303" i="1" s="1"/>
  <c r="W320" i="1"/>
  <c r="V344" i="1"/>
  <c r="W354" i="1"/>
  <c r="W377" i="1"/>
  <c r="V377" i="1"/>
  <c r="W408" i="1"/>
  <c r="M431" i="1"/>
  <c r="V153" i="1"/>
  <c r="V247" i="1"/>
  <c r="V355" i="1"/>
  <c r="F431" i="1"/>
  <c r="K431" i="1"/>
  <c r="W426" i="1" l="1"/>
  <c r="V424" i="1"/>
  <c r="V421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<sst xmlns="http://schemas.openxmlformats.org/spreadsheetml/2006/main" count="1575" uniqueCount="810">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</sst>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2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/>
      <c r="I5" s="379"/>
      <c r="J5" s="379"/>
      <c r="K5" s="377"/>
      <c r="M5" s="25" t="s">
        <v>10</v>
      </c>
      <c r="N5" s="372">
        <v>45123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Воскресенье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0.45833333333333331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126</v>
      </c>
      <c r="V57" s="66">
        <f>IFERROR(IF(U57="",0,CEILING((U57/$H57),1)*$H57),"")</f>
        <v>126</v>
      </c>
      <c r="W57" s="37">
        <f>IFERROR(IF(V57=0,"",ROUNDUP(V57/H57,0)*0.00937),"")</f>
        <v>0.26235999999999998</v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50</v>
      </c>
      <c r="V58" s="66">
        <f>IFERROR(IF(U58="",0,CEILING((U58/$H58),1)*$H58),"")</f>
        <v>52</v>
      </c>
      <c r="W58" s="37">
        <f>IFERROR(IF(V58=0,"",ROUNDUP(V58/H58,0)*0.00937),"")</f>
        <v>0.12181</v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40.5</v>
      </c>
      <c r="V59" s="67">
        <f>IFERROR(V56/H56,"0")+IFERROR(V57/H57,"0")+IFERROR(V58/H58,"0")</f>
        <v>41</v>
      </c>
      <c r="W59" s="67">
        <f>IFERROR(IF(W56="",0,W56),"0")+IFERROR(IF(W57="",0,W57),"0")+IFERROR(IF(W58="",0,W58),"0")</f>
        <v>0.38417000000000001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176</v>
      </c>
      <c r="V60" s="67">
        <f>IFERROR(SUM(V56:V58),"0")</f>
        <v>178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950</v>
      </c>
      <c r="V103" s="66">
        <f t="shared" ref="V103:V109" si="6">IFERROR(IF(U103="",0,CEILING((U103/$H103),1)*$H103),"")</f>
        <v>955.8</v>
      </c>
      <c r="W103" s="37">
        <f>IFERROR(IF(V103=0,"",ROUNDUP(V103/H103,0)*0.02175),"")</f>
        <v>2.5665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117.28395061728395</v>
      </c>
      <c r="V110" s="67">
        <f>IFERROR(V103/H103,"0")+IFERROR(V104/H104,"0")+IFERROR(V105/H105,"0")+IFERROR(V106/H106,"0")+IFERROR(V107/H107,"0")+IFERROR(V108/H108,"0")+IFERROR(V109/H109,"0")</f>
        <v>118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2.5665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950</v>
      </c>
      <c r="V111" s="67">
        <f>IFERROR(SUM(V103:V109),"0")</f>
        <v>955.8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1260</v>
      </c>
      <c r="V121" s="66">
        <f>IFERROR(IF(U121="",0,CEILING((U121/$H121),1)*$H121),"")</f>
        <v>1263.5999999999999</v>
      </c>
      <c r="W121" s="37">
        <f>IFERROR(IF(V121=0,"",ROUNDUP(V121/H121,0)*0.02175),"")</f>
        <v>3.3929999999999998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22.5</v>
      </c>
      <c r="V123" s="66">
        <f>IFERROR(IF(U123="",0,CEILING((U123/$H123),1)*$H123),"")</f>
        <v>24.3</v>
      </c>
      <c r="W123" s="37">
        <f>IFERROR(IF(V123=0,"",ROUNDUP(V123/H123,0)*0.00753),"")</f>
        <v>6.7769999999999997E-2</v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163.88888888888891</v>
      </c>
      <c r="V125" s="67">
        <f>IFERROR(V121/H121,"0")+IFERROR(V122/H122,"0")+IFERROR(V123/H123,"0")+IFERROR(V124/H124,"0")</f>
        <v>165</v>
      </c>
      <c r="W125" s="67">
        <f>IFERROR(IF(W121="",0,W121),"0")+IFERROR(IF(W122="",0,W122),"0")+IFERROR(IF(W123="",0,W123),"0")+IFERROR(IF(W124="",0,W124),"0")</f>
        <v>3.4607699999999997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1282.5</v>
      </c>
      <c r="V126" s="67">
        <f>IFERROR(SUM(V121:V124),"0")</f>
        <v>1287.8999999999999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290</v>
      </c>
      <c r="V163" s="66">
        <f t="shared" si="8"/>
        <v>294</v>
      </c>
      <c r="W163" s="37">
        <f>IFERROR(IF(V163=0,"",ROUNDUP(V163/H163,0)*0.00753),"")</f>
        <v>0.52710000000000001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69.047619047619051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70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0.52710000000000001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290</v>
      </c>
      <c r="V176" s="67">
        <f>IFERROR(SUM(V159:V174),"0")</f>
        <v>294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200</v>
      </c>
      <c r="V190" s="66">
        <f t="shared" si="9"/>
        <v>201.6</v>
      </c>
      <c r="W190" s="37">
        <f>IFERROR(IF(V190=0,"",ROUNDUP(V190/H190,0)*0.00753),"")</f>
        <v>0.63251999999999997</v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200</v>
      </c>
      <c r="V192" s="66">
        <f t="shared" si="9"/>
        <v>201.6</v>
      </c>
      <c r="W192" s="37">
        <f>IFERROR(IF(V192=0,"",ROUNDUP(V192/H192,0)*0.00753),"")</f>
        <v>0.63251999999999997</v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400</v>
      </c>
      <c r="V197" s="66">
        <f t="shared" si="9"/>
        <v>400.8</v>
      </c>
      <c r="W197" s="37">
        <f t="shared" si="10"/>
        <v>1.2575100000000001</v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333.33333333333337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335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2.5225499999999998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800</v>
      </c>
      <c r="V203" s="67">
        <f>IFERROR(SUM(V178:V201),"0")</f>
        <v>804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650</v>
      </c>
      <c r="V206" s="66">
        <f t="shared" si="11"/>
        <v>655.19999999999993</v>
      </c>
      <c r="W206" s="37">
        <f>IFERROR(IF(V206=0,"",ROUNDUP(V206/H206,0)*0.02175),"")</f>
        <v>1.827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83.333333333333329</v>
      </c>
      <c r="V211" s="67">
        <f>IFERROR(V205/H205,"0")+IFERROR(V206/H206,"0")+IFERROR(V207/H207,"0")+IFERROR(V208/H208,"0")+IFERROR(V209/H209,"0")+IFERROR(V210/H210,"0")</f>
        <v>84</v>
      </c>
      <c r="W211" s="67">
        <f>IFERROR(IF(W205="",0,W205),"0")+IFERROR(IF(W206="",0,W206),"0")+IFERROR(IF(W207="",0,W207),"0")+IFERROR(IF(W208="",0,W208),"0")+IFERROR(IF(W209="",0,W209),"0")+IFERROR(IF(W210="",0,W210),"0")</f>
        <v>1.827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650</v>
      </c>
      <c r="V212" s="67">
        <f>IFERROR(SUM(V205:V210),"0")</f>
        <v>655.19999999999993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42</v>
      </c>
      <c r="V250" s="66">
        <f>IFERROR(IF(U250="",0,CEILING((U250/$H250),1)*$H250),"")</f>
        <v>42.84</v>
      </c>
      <c r="W250" s="37">
        <f>IFERROR(IF(V250=0,"",ROUNDUP(V250/H250,0)*0.00753),"")</f>
        <v>0.12801000000000001</v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16.666666666666668</v>
      </c>
      <c r="V252" s="67">
        <f>IFERROR(V249/H249,"0")+IFERROR(V250/H250,"0")+IFERROR(V251/H251,"0")</f>
        <v>17</v>
      </c>
      <c r="W252" s="67">
        <f>IFERROR(IF(W249="",0,W249),"0")+IFERROR(IF(W250="",0,W250),"0")+IFERROR(IF(W251="",0,W251),"0")</f>
        <v>0.12801000000000001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42</v>
      </c>
      <c r="V253" s="67">
        <f>IFERROR(SUM(V249:V251),"0")</f>
        <v>42.84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2500</v>
      </c>
      <c r="V269" s="66">
        <f t="shared" ref="V269:V276" si="13">IFERROR(IF(U269="",0,CEILING((U269/$H269),1)*$H269),"")</f>
        <v>2505</v>
      </c>
      <c r="W269" s="37">
        <f>IFERROR(IF(V269=0,"",ROUNDUP(V269/H269,0)*0.02175),"")</f>
        <v>3.6322499999999995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1500</v>
      </c>
      <c r="V274" s="66">
        <f t="shared" si="13"/>
        <v>1500</v>
      </c>
      <c r="W274" s="37">
        <f>IFERROR(IF(V274=0,"",ROUNDUP(V274/H274,0)*0.02175),"")</f>
        <v>2.1749999999999998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266.66666666666663</v>
      </c>
      <c r="V277" s="67">
        <f>IFERROR(V269/H269,"0")+IFERROR(V270/H270,"0")+IFERROR(V271/H271,"0")+IFERROR(V272/H272,"0")+IFERROR(V273/H273,"0")+IFERROR(V274/H274,"0")+IFERROR(V275/H275,"0")+IFERROR(V276/H276,"0")</f>
        <v>267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5.8072499999999998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4000</v>
      </c>
      <c r="V278" s="67">
        <f>IFERROR(SUM(V269:V276),"0")</f>
        <v>4005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1000</v>
      </c>
      <c r="V313" s="66">
        <f>IFERROR(IF(U313="",0,CEILING((U313/$H313),1)*$H313),"")</f>
        <v>1006.1999999999999</v>
      </c>
      <c r="W313" s="37">
        <f>IFERROR(IF(V313=0,"",ROUNDUP(V313/H313,0)*0.02175),"")</f>
        <v>2.8057499999999997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128.2051282051282</v>
      </c>
      <c r="V315" s="67">
        <f>IFERROR(V311/H311,"0")+IFERROR(V312/H312,"0")+IFERROR(V313/H313,"0")+IFERROR(V314/H314,"0")</f>
        <v>129</v>
      </c>
      <c r="W315" s="67">
        <f>IFERROR(IF(W311="",0,W311),"0")+IFERROR(IF(W312="",0,W312),"0")+IFERROR(IF(W313="",0,W313),"0")+IFERROR(IF(W314="",0,W314),"0")</f>
        <v>2.8057499999999997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1000</v>
      </c>
      <c r="V316" s="67">
        <f>IFERROR(SUM(V311:V314),"0")</f>
        <v>1006.1999999999999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850</v>
      </c>
      <c r="V330" s="66">
        <f t="shared" ref="V330:V336" si="14">IFERROR(IF(U330="",0,CEILING((U330/$H330),1)*$H330),"")</f>
        <v>852.6</v>
      </c>
      <c r="W330" s="37">
        <f>IFERROR(IF(V330=0,"",ROUNDUP(V330/H330,0)*0.00753),"")</f>
        <v>1.5285900000000001</v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202.38095238095238</v>
      </c>
      <c r="V337" s="67">
        <f>IFERROR(V330/H330,"0")+IFERROR(V331/H331,"0")+IFERROR(V332/H332,"0")+IFERROR(V333/H333,"0")+IFERROR(V334/H334,"0")+IFERROR(V335/H335,"0")+IFERROR(V336/H336,"0")</f>
        <v>203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1.5285900000000001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850</v>
      </c>
      <c r="V338" s="67">
        <f>IFERROR(SUM(V330:V336),"0")</f>
        <v>852.6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600</v>
      </c>
      <c r="V369" s="66">
        <f t="shared" si="15"/>
        <v>601.92000000000007</v>
      </c>
      <c r="W369" s="37">
        <f>IFERROR(IF(V369=0,"",ROUNDUP(V369/H369,0)*0.01196),"")</f>
        <v>1.36344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250</v>
      </c>
      <c r="V370" s="66">
        <f t="shared" si="15"/>
        <v>253.44</v>
      </c>
      <c r="W370" s="37">
        <f>IFERROR(IF(V370=0,"",ROUNDUP(V370/H370,0)*0.01196),"")</f>
        <v>0.57408000000000003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950</v>
      </c>
      <c r="V371" s="66">
        <f t="shared" si="15"/>
        <v>950.40000000000009</v>
      </c>
      <c r="W371" s="37">
        <f>IFERROR(IF(V371=0,"",ROUNDUP(V371/H371,0)*0.01196),"")</f>
        <v>2.1528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340.90909090909088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342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4.0903200000000002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1800</v>
      </c>
      <c r="V378" s="67">
        <f>IFERROR(SUM(V367:V376),"0")</f>
        <v>1805.7600000000002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300</v>
      </c>
      <c r="V380" s="66">
        <f>IFERROR(IF(U380="",0,CEILING((U380/$H380),1)*$H380),"")</f>
        <v>300.96000000000004</v>
      </c>
      <c r="W380" s="37">
        <f>IFERROR(IF(V380=0,"",ROUNDUP(V380/H380,0)*0.01196),"")</f>
        <v>0.68171999999999999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56.818181818181813</v>
      </c>
      <c r="V382" s="67">
        <f>IFERROR(V380/H380,"0")+IFERROR(V381/H381,"0")</f>
        <v>57.000000000000007</v>
      </c>
      <c r="W382" s="67">
        <f>IFERROR(IF(W380="",0,W380),"0")+IFERROR(IF(W381="",0,W381),"0")</f>
        <v>0.68171999999999999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300</v>
      </c>
      <c r="V383" s="67">
        <f>IFERROR(SUM(V380:V381),"0")</f>
        <v>300.96000000000004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1000</v>
      </c>
      <c r="V388" s="66">
        <f t="shared" si="16"/>
        <v>1003.2</v>
      </c>
      <c r="W388" s="37">
        <f>IFERROR(IF(V388=0,"",ROUNDUP(V388/H388,0)*0.01196),"")</f>
        <v>2.2724000000000002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300</v>
      </c>
      <c r="V389" s="66">
        <f t="shared" si="16"/>
        <v>300.96000000000004</v>
      </c>
      <c r="W389" s="37">
        <f>IFERROR(IF(V389=0,"",ROUNDUP(V389/H389,0)*0.01196),"")</f>
        <v>0.68171999999999999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750</v>
      </c>
      <c r="V390" s="66">
        <f t="shared" si="16"/>
        <v>755.04000000000008</v>
      </c>
      <c r="W390" s="37">
        <f>IFERROR(IF(V390=0,"",ROUNDUP(V390/H390,0)*0.01196),"")</f>
        <v>1.71028</v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388.25757575757575</v>
      </c>
      <c r="V391" s="67">
        <f>IFERROR(V385/H385,"0")+IFERROR(V386/H386,"0")+IFERROR(V387/H387,"0")+IFERROR(V388/H388,"0")+IFERROR(V389/H389,"0")+IFERROR(V390/H390,"0")</f>
        <v>390</v>
      </c>
      <c r="W391" s="67">
        <f>IFERROR(IF(W385="",0,W385),"0")+IFERROR(IF(W386="",0,W386),"0")+IFERROR(IF(W387="",0,W387),"0")+IFERROR(IF(W388="",0,W388),"0")+IFERROR(IF(W389="",0,W389),"0")+IFERROR(IF(W390="",0,W390),"0")</f>
        <v>4.6644000000000005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2050</v>
      </c>
      <c r="V392" s="67">
        <f>IFERROR(SUM(V385:V390),"0")</f>
        <v>2059.2000000000003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300</v>
      </c>
      <c r="V402" s="66">
        <f>IFERROR(IF(U402="",0,CEILING((U402/$H402),1)*$H402),"")</f>
        <v>300</v>
      </c>
      <c r="W402" s="37">
        <f>IFERROR(IF(V402=0,"",ROUNDUP(V402/H402,0)*0.02175),"")</f>
        <v>0.54374999999999996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25</v>
      </c>
      <c r="V403" s="67">
        <f>IFERROR(V401/H401,"0")+IFERROR(V402/H402,"0")</f>
        <v>25</v>
      </c>
      <c r="W403" s="67">
        <f>IFERROR(IF(W401="",0,W401),"0")+IFERROR(IF(W402="",0,W402),"0")</f>
        <v>0.54374999999999996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300</v>
      </c>
      <c r="V404" s="67">
        <f>IFERROR(SUM(V401:V402),"0")</f>
        <v>300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440</v>
      </c>
      <c r="V416" s="66">
        <f>IFERROR(IF(U416="",0,CEILING((U416/$H416),1)*$H416),"")</f>
        <v>444.59999999999997</v>
      </c>
      <c r="W416" s="37">
        <f>IFERROR(IF(V416=0,"",ROUNDUP(V416/H416,0)*0.02175),"")</f>
        <v>1.2397499999999999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56.410256410256409</v>
      </c>
      <c r="V419" s="67">
        <f>IFERROR(V416/H416,"0")+IFERROR(V417/H417,"0")+IFERROR(V418/H418,"0")</f>
        <v>57</v>
      </c>
      <c r="W419" s="67">
        <f>IFERROR(IF(W416="",0,W416),"0")+IFERROR(IF(W417="",0,W417),"0")+IFERROR(IF(W418="",0,W418),"0")</f>
        <v>1.2397499999999999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440</v>
      </c>
      <c r="V420" s="67">
        <f>IFERROR(SUM(V416:V418),"0")</f>
        <v>444.59999999999997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14930.5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14992.060000000003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15817.21243719244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15882.966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28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28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16517.21243719244</v>
      </c>
      <c r="V424" s="67">
        <f>GrossWeightTotalR+PalletQtyTotalR*25</f>
        <v>16582.966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2288.7016440349771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2300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32.777629999999995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178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955.8</v>
      </c>
      <c r="F431" s="47">
        <f>IFERROR(V121*1,"0")+IFERROR(V122*1,"0")+IFERROR(V123*1,"0")+IFERROR(V124*1,"0")</f>
        <v>1287.8999999999999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1753.1999999999998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42.84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4005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1006.1999999999999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852.6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4165.92</v>
      </c>
      <c r="P431" s="47">
        <f>IFERROR(V401*1,"0")+IFERROR(V402*1,"0")+IFERROR(V406*1,"0")+IFERROR(V407*1,"0")+IFERROR(V411*1,"0")+IFERROR(V412*1,"0")+IFERROR(V416*1,"0")+IFERROR(V417*1,"0")+IFERROR(V418*1,"0")</f>
        <v>744.59999999999991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2023-07-14T11:27:41Z</dcterms:modified>
</cp:coreProperties>
</file>