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M386" i="2"/>
  <c r="V385" i="2"/>
  <c r="W385" i="2" s="1"/>
  <c r="M385" i="2"/>
  <c r="V384" i="2"/>
  <c r="W384" i="2" s="1"/>
  <c r="M384" i="2"/>
  <c r="V383" i="2"/>
  <c r="W383" i="2" s="1"/>
  <c r="U381" i="2"/>
  <c r="U380" i="2"/>
  <c r="V379" i="2"/>
  <c r="W379" i="2" s="1"/>
  <c r="V378" i="2"/>
  <c r="V380" i="2" s="1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M370" i="2"/>
  <c r="V369" i="2"/>
  <c r="W369" i="2" s="1"/>
  <c r="M369" i="2"/>
  <c r="V368" i="2"/>
  <c r="W368" i="2" s="1"/>
  <c r="V367" i="2"/>
  <c r="W367" i="2" s="1"/>
  <c r="M367" i="2"/>
  <c r="V366" i="2"/>
  <c r="W366" i="2" s="1"/>
  <c r="M366" i="2"/>
  <c r="V365" i="2"/>
  <c r="U361" i="2"/>
  <c r="U360" i="2"/>
  <c r="V359" i="2"/>
  <c r="W359" i="2" s="1"/>
  <c r="W358" i="2"/>
  <c r="V358" i="2"/>
  <c r="M358" i="2"/>
  <c r="V357" i="2"/>
  <c r="W357" i="2" s="1"/>
  <c r="M357" i="2"/>
  <c r="V356" i="2"/>
  <c r="W356" i="2" s="1"/>
  <c r="M356" i="2"/>
  <c r="V355" i="2"/>
  <c r="V361" i="2" s="1"/>
  <c r="M355" i="2"/>
  <c r="U353" i="2"/>
  <c r="U352" i="2"/>
  <c r="V351" i="2"/>
  <c r="M351" i="2"/>
  <c r="V350" i="2"/>
  <c r="V353" i="2" s="1"/>
  <c r="M350" i="2"/>
  <c r="U347" i="2"/>
  <c r="U346" i="2"/>
  <c r="V345" i="2"/>
  <c r="W345" i="2" s="1"/>
  <c r="W346" i="2" s="1"/>
  <c r="U343" i="2"/>
  <c r="U342" i="2"/>
  <c r="V341" i="2"/>
  <c r="W341" i="2" s="1"/>
  <c r="M341" i="2"/>
  <c r="V340" i="2"/>
  <c r="W340" i="2" s="1"/>
  <c r="M340" i="2"/>
  <c r="V339" i="2"/>
  <c r="V338" i="2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W331" i="2" s="1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U315" i="2"/>
  <c r="U314" i="2"/>
  <c r="V313" i="2"/>
  <c r="W313" i="2" s="1"/>
  <c r="M313" i="2"/>
  <c r="V312" i="2"/>
  <c r="W312" i="2" s="1"/>
  <c r="M312" i="2"/>
  <c r="V311" i="2"/>
  <c r="W311" i="2" s="1"/>
  <c r="V310" i="2"/>
  <c r="W310" i="2" s="1"/>
  <c r="U308" i="2"/>
  <c r="U307" i="2"/>
  <c r="V306" i="2"/>
  <c r="M306" i="2"/>
  <c r="V305" i="2"/>
  <c r="M305" i="2"/>
  <c r="U303" i="2"/>
  <c r="U302" i="2"/>
  <c r="V301" i="2"/>
  <c r="W301" i="2" s="1"/>
  <c r="M301" i="2"/>
  <c r="V300" i="2"/>
  <c r="W300" i="2" s="1"/>
  <c r="V299" i="2"/>
  <c r="M299" i="2"/>
  <c r="V298" i="2"/>
  <c r="W298" i="2" s="1"/>
  <c r="M298" i="2"/>
  <c r="U295" i="2"/>
  <c r="U294" i="2"/>
  <c r="V293" i="2"/>
  <c r="W293" i="2" s="1"/>
  <c r="W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W284" i="2" s="1"/>
  <c r="W286" i="2" s="1"/>
  <c r="M284" i="2"/>
  <c r="U282" i="2"/>
  <c r="U281" i="2"/>
  <c r="V280" i="2"/>
  <c r="W280" i="2" s="1"/>
  <c r="M280" i="2"/>
  <c r="V279" i="2"/>
  <c r="V282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V264" i="2" s="1"/>
  <c r="M262" i="2"/>
  <c r="U260" i="2"/>
  <c r="U259" i="2"/>
  <c r="V258" i="2"/>
  <c r="V259" i="2" s="1"/>
  <c r="M258" i="2"/>
  <c r="U256" i="2"/>
  <c r="U255" i="2"/>
  <c r="V254" i="2"/>
  <c r="V256" i="2" s="1"/>
  <c r="M254" i="2"/>
  <c r="U252" i="2"/>
  <c r="U251" i="2"/>
  <c r="V250" i="2"/>
  <c r="W250" i="2" s="1"/>
  <c r="M250" i="2"/>
  <c r="V249" i="2"/>
  <c r="M249" i="2"/>
  <c r="V248" i="2"/>
  <c r="W248" i="2" s="1"/>
  <c r="M248" i="2"/>
  <c r="U246" i="2"/>
  <c r="U245" i="2"/>
  <c r="V244" i="2"/>
  <c r="W244" i="2" s="1"/>
  <c r="M244" i="2"/>
  <c r="V243" i="2"/>
  <c r="V246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W219" i="2" s="1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W205" i="2" s="1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W123" i="2" s="1"/>
  <c r="M123" i="2"/>
  <c r="V122" i="2"/>
  <c r="W122" i="2" s="1"/>
  <c r="M122" i="2"/>
  <c r="V121" i="2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W103" i="2" s="1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M57" i="2"/>
  <c r="V56" i="2"/>
  <c r="W56" i="2" s="1"/>
  <c r="M56" i="2"/>
  <c r="U53" i="2"/>
  <c r="U52" i="2"/>
  <c r="V51" i="2"/>
  <c r="M51" i="2"/>
  <c r="V50" i="2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F10" i="2" s="1"/>
  <c r="D7" i="2"/>
  <c r="N6" i="2"/>
  <c r="M2" i="2"/>
  <c r="W289" i="2" l="1"/>
  <c r="W290" i="2" s="1"/>
  <c r="V290" i="2"/>
  <c r="V154" i="2"/>
  <c r="V224" i="2"/>
  <c r="V406" i="2"/>
  <c r="B429" i="2"/>
  <c r="U419" i="2"/>
  <c r="V32" i="2"/>
  <c r="W216" i="2"/>
  <c r="V223" i="2"/>
  <c r="V240" i="2"/>
  <c r="W254" i="2"/>
  <c r="W255" i="2" s="1"/>
  <c r="V255" i="2"/>
  <c r="V343" i="2"/>
  <c r="P429" i="2"/>
  <c r="W35" i="2"/>
  <c r="W37" i="2" s="1"/>
  <c r="V37" i="2"/>
  <c r="C429" i="2"/>
  <c r="W50" i="2"/>
  <c r="V79" i="2"/>
  <c r="W63" i="2"/>
  <c r="W79" i="2" s="1"/>
  <c r="W117" i="2"/>
  <c r="V125" i="2"/>
  <c r="F429" i="2"/>
  <c r="W121" i="2"/>
  <c r="W125" i="2" s="1"/>
  <c r="V153" i="2"/>
  <c r="V158" i="2"/>
  <c r="V159" i="2"/>
  <c r="W156" i="2"/>
  <c r="W158" i="2" s="1"/>
  <c r="U423" i="2"/>
  <c r="W26" i="2"/>
  <c r="W32" i="2" s="1"/>
  <c r="V33" i="2"/>
  <c r="V60" i="2"/>
  <c r="W57" i="2"/>
  <c r="W59" i="2" s="1"/>
  <c r="W223" i="2"/>
  <c r="V245" i="2"/>
  <c r="V251" i="2"/>
  <c r="W249" i="2"/>
  <c r="W251" i="2" s="1"/>
  <c r="V276" i="2"/>
  <c r="W268" i="2"/>
  <c r="W276" i="2" s="1"/>
  <c r="V294" i="2"/>
  <c r="V295" i="2"/>
  <c r="V302" i="2"/>
  <c r="V303" i="2"/>
  <c r="W305" i="2"/>
  <c r="V307" i="2"/>
  <c r="V308" i="2"/>
  <c r="W306" i="2"/>
  <c r="V342" i="2"/>
  <c r="W338" i="2"/>
  <c r="V346" i="2"/>
  <c r="V347" i="2"/>
  <c r="N429" i="2"/>
  <c r="W350" i="2"/>
  <c r="O429" i="2"/>
  <c r="W365" i="2"/>
  <c r="W375" i="2" s="1"/>
  <c r="V101" i="2"/>
  <c r="W91" i="2"/>
  <c r="W210" i="2"/>
  <c r="V234" i="2"/>
  <c r="W228" i="2"/>
  <c r="W234" i="2" s="1"/>
  <c r="J429" i="2"/>
  <c r="W243" i="2"/>
  <c r="W245" i="2" s="1"/>
  <c r="V318" i="2"/>
  <c r="W317" i="2"/>
  <c r="W318" i="2" s="1"/>
  <c r="V319" i="2"/>
  <c r="V325" i="2"/>
  <c r="V326" i="2"/>
  <c r="W323" i="2"/>
  <c r="W325" i="2" s="1"/>
  <c r="V401" i="2"/>
  <c r="V407" i="2"/>
  <c r="V53" i="2"/>
  <c r="D429" i="2"/>
  <c r="V88" i="2"/>
  <c r="V100" i="2"/>
  <c r="V117" i="2"/>
  <c r="V126" i="2"/>
  <c r="V177" i="2"/>
  <c r="V202" i="2"/>
  <c r="V210" i="2"/>
  <c r="V239" i="2"/>
  <c r="L429" i="2"/>
  <c r="V352" i="2"/>
  <c r="V375" i="2"/>
  <c r="V395" i="2"/>
  <c r="V412" i="2"/>
  <c r="V418" i="2"/>
  <c r="W417" i="2"/>
  <c r="U422" i="2"/>
  <c r="W389" i="2"/>
  <c r="W314" i="2"/>
  <c r="W110" i="2"/>
  <c r="W335" i="2"/>
  <c r="V420" i="2"/>
  <c r="W22" i="2"/>
  <c r="W23" i="2" s="1"/>
  <c r="V42" i="2"/>
  <c r="V80" i="2"/>
  <c r="V110" i="2"/>
  <c r="V178" i="2"/>
  <c r="V216" i="2"/>
  <c r="V260" i="2"/>
  <c r="V277" i="2"/>
  <c r="V335" i="2"/>
  <c r="V381" i="2"/>
  <c r="E429" i="2"/>
  <c r="G429" i="2"/>
  <c r="V134" i="2"/>
  <c r="W82" i="2"/>
  <c r="W88" i="2" s="1"/>
  <c r="W92" i="2"/>
  <c r="V111" i="2"/>
  <c r="W130" i="2"/>
  <c r="W133" i="2" s="1"/>
  <c r="V211" i="2"/>
  <c r="V217" i="2"/>
  <c r="W262" i="2"/>
  <c r="W263" i="2" s="1"/>
  <c r="W279" i="2"/>
  <c r="W281" i="2" s="1"/>
  <c r="V336" i="2"/>
  <c r="W409" i="2"/>
  <c r="W411" i="2" s="1"/>
  <c r="V421" i="2"/>
  <c r="H429" i="2"/>
  <c r="V23" i="2"/>
  <c r="V38" i="2"/>
  <c r="V52" i="2"/>
  <c r="W137" i="2"/>
  <c r="W153" i="2" s="1"/>
  <c r="W161" i="2"/>
  <c r="W177" i="2" s="1"/>
  <c r="V201" i="2"/>
  <c r="W355" i="2"/>
  <c r="W360" i="2" s="1"/>
  <c r="V394" i="2"/>
  <c r="V402" i="2"/>
  <c r="I429" i="2"/>
  <c r="V45" i="2"/>
  <c r="V59" i="2"/>
  <c r="V263" i="2"/>
  <c r="V314" i="2"/>
  <c r="V360" i="2"/>
  <c r="W378" i="2"/>
  <c r="W380" i="2" s="1"/>
  <c r="V389" i="2"/>
  <c r="W44" i="2"/>
  <c r="W45" i="2" s="1"/>
  <c r="W404" i="2"/>
  <c r="W406" i="2" s="1"/>
  <c r="V417" i="2"/>
  <c r="K429" i="2"/>
  <c r="W51" i="2"/>
  <c r="W52" i="2" s="1"/>
  <c r="W238" i="2"/>
  <c r="W239" i="2" s="1"/>
  <c r="W393" i="2"/>
  <c r="W394" i="2" s="1"/>
  <c r="W258" i="2"/>
  <c r="W259" i="2" s="1"/>
  <c r="V286" i="2"/>
  <c r="V235" i="2"/>
  <c r="V252" i="2"/>
  <c r="V281" i="2"/>
  <c r="W299" i="2"/>
  <c r="W302" i="2" s="1"/>
  <c r="V315" i="2"/>
  <c r="W339" i="2"/>
  <c r="W351" i="2"/>
  <c r="V390" i="2"/>
  <c r="M429" i="2"/>
  <c r="F9" i="2"/>
  <c r="V24" i="2"/>
  <c r="W40" i="2"/>
  <c r="W41" i="2" s="1"/>
  <c r="V118" i="2"/>
  <c r="V411" i="2"/>
  <c r="H9" i="2"/>
  <c r="J9" i="2"/>
  <c r="V89" i="2"/>
  <c r="W399" i="2"/>
  <c r="W401" i="2" s="1"/>
  <c r="W180" i="2"/>
  <c r="W201" i="2" s="1"/>
  <c r="V376" i="2"/>
  <c r="A10" i="2"/>
  <c r="V287" i="2"/>
  <c r="W342" i="2" l="1"/>
  <c r="W100" i="2"/>
  <c r="W352" i="2"/>
  <c r="W307" i="2"/>
  <c r="W424" i="2" s="1"/>
  <c r="V419" i="2"/>
  <c r="V423" i="2"/>
  <c r="V422" i="2"/>
</calcChain>
</file>

<file path=xl/sharedStrings.xml><?xml version="1.0" encoding="utf-8"?>
<sst xmlns="http://schemas.openxmlformats.org/spreadsheetml/2006/main" count="2373" uniqueCount="671">
  <si>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</si>
  <si>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</si>
  <si>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</si>
  <si>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</si>
  <si>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</si>
  <si>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</si>
  <si>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</si>
  <si>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</si>
  <si>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</si>
  <si>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</si>
  <si>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</si>
  <si>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</si>
  <si>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</si>
  <si>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</si>
  <si>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</si>
  <si>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</si>
  <si>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</si>
  <si>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</si>
  <si>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</si>
  <si>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</si>
  <si>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</si>
  <si>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</si>
  <si>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</si>
  <si>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</si>
  <si>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</si>
  <si>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</si>
  <si>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</si>
  <si>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</si>
  <si>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</si>
  <si>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</si>
  <si>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</si>
  <si>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</si>
  <si>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</si>
  <si>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</si>
  <si>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</si>
  <si>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</si>
  <si>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</si>
  <si>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</si>
  <si>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</si>
  <si>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</si>
  <si>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</si>
  <si>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</si>
  <si>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</si>
  <si>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</si>
  <si>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</si>
  <si>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</si>
  <si>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</si>
  <si>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</si>
  <si>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</si>
  <si>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</si>
  <si>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</si>
  <si>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</si>
  <si>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</si>
  <si>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</si>
  <si>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</si>
  <si>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</si>
  <si>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</si>
  <si>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</si>
  <si>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</si>
  <si>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</si>
  <si>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</si>
  <si>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</si>
  <si>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</si>
  <si>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</si>
  <si>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</si>
  <si>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17.07.2023</t>
  </si>
  <si>
    <t>11.07.2023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</si>
  <si>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</si>
  <si>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</si>
  <si>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</si>
  <si>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</si>
  <si>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</si>
  <si>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</si>
  <si>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</si>
  <si>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</si>
  <si>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</si>
  <si>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</si>
  <si>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</si>
  <si>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</si>
  <si>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</si>
  <si>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</si>
  <si>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</si>
  <si>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</si>
  <si>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</si>
  <si>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</si>
  <si>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</si>
  <si>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</si>
  <si>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</si>
  <si>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</si>
  <si>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</si>
  <si>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</si>
  <si>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</si>
  <si>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</si>
  <si>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</si>
  <si>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</si>
  <si>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</si>
  <si>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</si>
  <si>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</si>
  <si>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</si>
  <si>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</si>
  <si>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</si>
  <si>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</si>
  <si>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</si>
  <si>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</si>
  <si>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</si>
  <si>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</si>
  <si>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</si>
  <si>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</si>
  <si>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</si>
  <si>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</si>
  <si>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</si>
  <si>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</si>
  <si>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</si>
  <si>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</si>
  <si>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</si>
  <si>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</si>
  <si>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</si>
  <si>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</si>
  <si>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</si>
  <si>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</si>
  <si>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</si>
  <si>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</si>
  <si>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</si>
  <si>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</si>
  <si>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</si>
  <si>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</si>
  <si>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</si>
  <si>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</si>
  <si>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</si>
  <si>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</si>
  <si>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</si>
  <si>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</si>
  <si>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</si>
  <si>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</si>
  <si>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</si>
  <si>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</si>
  <si>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</si>
  <si>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</si>
  <si>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</si>
  <si>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</si>
  <si>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</si>
  <si>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</si>
  <si>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</si>
  <si>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</si>
  <si>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</si>
  <si>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</si>
  <si>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</si>
  <si>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</si>
  <si>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</si>
  <si>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</si>
  <si>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</si>
  <si>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</si>
  <si>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</si>
  <si>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</si>
  <si>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</si>
  <si>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</si>
  <si>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</si>
  <si>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</si>
  <si>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</si>
  <si>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</si>
  <si>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</si>
  <si>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</si>
  <si>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</si>
  <si>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</si>
  <si>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</si>
  <si>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</si>
  <si>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</si>
  <si>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</si>
  <si>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</si>
  <si>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</si>
  <si>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</si>
  <si>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</si>
  <si>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</si>
  <si>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</si>
  <si>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</si>
  <si>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</si>
  <si>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</si>
  <si>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</si>
  <si>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</si>
  <si>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</si>
  <si>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</si>
  <si>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</si>
  <si>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</si>
  <si>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</si>
  <si>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</si>
  <si>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</si>
  <si>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</si>
  <si>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</si>
  <si>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</si>
  <si>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</si>
  <si>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</si>
  <si>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</si>
  <si>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</si>
  <si>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</si>
  <si>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</si>
  <si>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</si>
  <si>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</si>
  <si>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</si>
  <si>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</si>
  <si>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</si>
  <si>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</si>
  <si>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</si>
  <si>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</si>
  <si>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</si>
  <si>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</si>
  <si>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</si>
  <si>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</si>
  <si>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</si>
  <si>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</si>
  <si>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</si>
  <si>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</si>
  <si>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</si>
  <si>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</si>
  <si>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</si>
  <si>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</si>
  <si>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</si>
  <si>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</si>
  <si>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</si>
  <si>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</si>
  <si>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</si>
  <si>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</si>
  <si>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</si>
  <si>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</si>
  <si>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</si>
  <si>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</si>
  <si>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</si>
  <si>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</si>
  <si>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</si>
  <si>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</si>
  <si>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</si>
  <si>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</si>
  <si>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</si>
  <si>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</si>
  <si>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</si>
  <si>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</si>
  <si>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</si>
  <si>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</si>
  <si>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</si>
  <si>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</si>
  <si>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</si>
  <si>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</si>
  <si>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</si>
  <si>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</si>
  <si>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</si>
  <si>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</si>
  <si>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</si>
  <si>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</si>
  <si>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</si>
  <si>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</si>
  <si>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</si>
  <si>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</si>
  <si>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</si>
  <si>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</si>
  <si>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</si>
  <si>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</si>
  <si>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</si>
  <si>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</si>
  <si>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</si>
  <si>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</si>
  <si>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</si>
  <si>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</si>
  <si>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</si>
  <si>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</si>
  <si>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</si>
  <si>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</si>
  <si>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</si>
  <si>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</si>
  <si>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</si>
  <si>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</si>
  <si>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</si>
  <si>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</si>
  <si>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</si>
  <si>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</si>
  <si>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</si>
  <si>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</si>
  <si>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</si>
  <si>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</si>
  <si>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</si>
  <si>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</si>
  <si>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</si>
  <si>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</si>
  <si>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</si>
  <si>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</si>
  <si>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</si>
  <si>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</si>
  <si>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</si>
  <si>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</si>
  <si>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</si>
  <si>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</si>
  <si>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</si>
  <si>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</si>
  <si>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</si>
  <si>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</si>
  <si>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</si>
  <si>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</si>
  <si>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</si>
  <si>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</si>
  <si>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</si>
  <si>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</si>
  <si>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</si>
  <si>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</si>
  <si>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</si>
  <si>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</si>
  <si>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</si>
  <si>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</si>
  <si>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</si>
  <si>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</si>
  <si>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</si>
  <si>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</si>
  <si>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</si>
  <si>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</si>
  <si>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</si>
  <si>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</si>
  <si>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</si>
  <si>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</si>
  <si>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</si>
  <si>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</si>
  <si>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</si>
  <si>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</si>
  <si>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</si>
  <si>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</si>
  <si>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</si>
  <si>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</si>
  <si>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</si>
  <si>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</si>
  <si>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</si>
  <si>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</si>
  <si>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</si>
  <si>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</si>
  <si>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</si>
  <si>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</si>
  <si>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</si>
  <si>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</si>
  <si>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</si>
  <si>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</si>
  <si>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</si>
  <si>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</si>
  <si>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</si>
  <si>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</si>
  <si>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</si>
  <si>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</si>
  <si>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</si>
  <si>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</si>
  <si>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</si>
  <si>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</si>
  <si>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</si>
  <si>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</si>
  <si>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</si>
  <si>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</si>
  <si>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</si>
  <si>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</si>
  <si>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</si>
  <si>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</si>
  <si>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</si>
  <si>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</si>
  <si>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</si>
  <si>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</si>
  <si>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</si>
  <si>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</si>
  <si>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</si>
  <si>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</si>
  <si>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</si>
  <si>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</si>
  <si>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</si>
  <si>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</si>
  <si>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</si>
  <si>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</si>
  <si>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</si>
  <si>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</si>
  <si>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</si>
  <si>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</si>
  <si>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</si>
  <si>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</si>
  <si>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</si>
  <si>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</si>
  <si>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</si>
  <si>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</si>
  <si>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</si>
  <si>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</si>
  <si>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</si>
  <si>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</si>
  <si>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</si>
  <si>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</si>
  <si>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</si>
  <si>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</si>
  <si>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</si>
  <si>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</si>
  <si>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</si>
  <si>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</si>
  <si>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</si>
  <si>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</si>
  <si>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</si>
  <si>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</si>
  <si>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</si>
  <si>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</si>
  <si>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</si>
  <si>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</si>
  <si>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</si>
  <si>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</si>
  <si>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</si>
  <si>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</si>
  <si>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</si>
  <si>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</si>
  <si>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</si>
  <si>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</si>
  <si>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</si>
  <si>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</si>
  <si>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</si>
  <si>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</si>
  <si>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</si>
  <si>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</si>
  <si>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</si>
  <si>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</si>
  <si>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</si>
  <si>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</si>
  <si>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</si>
  <si>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</si>
  <si>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</si>
  <si>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</si>
  <si>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</si>
  <si>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</si>
  <si>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</si>
  <si>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</si>
  <si>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</si>
  <si>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</si>
  <si>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</si>
  <si>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</si>
  <si>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</si>
  <si>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</si>
  <si>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</si>
  <si>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</si>
  <si>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</si>
  <si>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</si>
  <si>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</si>
  <si>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</si>
  <si>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</si>
  <si>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</si>
  <si>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</si>
  <si>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</si>
  <si>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</si>
  <si>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</si>
  <si>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</si>
  <si>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</si>
  <si>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</si>
  <si>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</si>
  <si>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</si>
  <si>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</si>
  <si>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</si>
  <si>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</si>
  <si>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</si>
  <si>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</si>
  <si>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</si>
  <si>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</si>
  <si>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</si>
  <si>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</si>
  <si>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</si>
  <si>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</si>
  <si>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</si>
  <si>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</si>
  <si>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</si>
  <si>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</si>
  <si>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</si>
  <si>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</si>
  <si>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</si>
  <si>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</si>
  <si>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</si>
  <si>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</si>
  <si>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</si>
  <si>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</si>
  <si>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</si>
  <si>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</si>
  <si>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</si>
  <si>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</si>
  <si>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</si>
  <si>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</si>
  <si>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</si>
  <si>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</si>
  <si>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</si>
  <si>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</si>
  <si>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</si>
  <si>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</si>
  <si>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</si>
  <si>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</si>
  <si>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</si>
  <si>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</si>
  <si>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</si>
  <si>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</si>
  <si>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</si>
  <si>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</si>
  <si>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</si>
  <si>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</si>
  <si>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</si>
  <si>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</si>
  <si>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</si>
  <si>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</si>
  <si>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</si>
  <si>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</si>
  <si>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</si>
  <si>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</si>
  <si>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</si>
  <si>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</si>
  <si>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</si>
  <si>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</si>
  <si>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</si>
  <si>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</si>
  <si>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</si>
  <si>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</si>
  <si>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</si>
  <si>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</si>
  <si>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</si>
  <si>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</si>
  <si>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</si>
  <si>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</si>
  <si>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</si>
  <si>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</si>
  <si>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</si>
  <si>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</si>
  <si>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</si>
  <si>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</si>
  <si>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</si>
  <si>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</si>
  <si>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</si>
  <si>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</si>
  <si>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</si>
  <si>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</si>
  <si>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</si>
  <si>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</si>
  <si>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</si>
  <si>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</si>
  <si>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</si>
  <si>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</si>
  <si>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</si>
  <si>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</si>
  <si>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</si>
  <si>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</si>
  <si>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</si>
  <si>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</si>
  <si>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</si>
  <si>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</si>
  <si>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</si>
  <si>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</si>
  <si>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</si>
  <si>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</si>
  <si>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</si>
  <si>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</si>
  <si>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</si>
  <si>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</si>
  <si>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</si>
  <si>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</si>
  <si>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</si>
  <si>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</si>
  <si>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</si>
  <si>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</si>
  <si>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</si>
  <si>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</si>
  <si>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</si>
  <si>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</si>
  <si>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</si>
  <si>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</si>
  <si>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</si>
  <si>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</si>
  <si>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</si>
  <si>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</si>
  <si>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</si>
  <si>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</si>
  <si>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</si>
  <si>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</si>
  <si>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</si>
  <si>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</si>
  <si>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</si>
  <si>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</si>
  <si>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</si>
  <si>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</si>
  <si>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</si>
  <si>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</si>
  <si>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</si>
  <si>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</si>
  <si>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</si>
  <si>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</si>
  <si>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SU002150</t>
  </si>
  <si>
    <t>P003249</t>
  </si>
  <si>
    <t>SU002158</t>
  </si>
  <si>
    <t>P003152</t>
  </si>
  <si>
    <t>SU002151</t>
  </si>
  <si>
    <t>P003153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</si>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</sst>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9"/>
  <sheetViews>
    <sheetView showGridLines="0" tabSelected="1" topLeftCell="D46" zoomScaleNormal="100" zoomScaleSheetLayoutView="100" workbookViewId="0">
      <selection activeCell="U57" sqref="U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1" t="s">
        <v>29</v>
      </c>
      <c r="E1" s="361"/>
      <c r="F1" s="361"/>
      <c r="G1" s="14" t="s">
        <v>64</v>
      </c>
      <c r="H1" s="361" t="s">
        <v>49</v>
      </c>
      <c r="I1" s="361"/>
      <c r="J1" s="361"/>
      <c r="K1" s="361"/>
      <c r="L1" s="361"/>
      <c r="M1" s="361"/>
      <c r="N1" s="361"/>
      <c r="O1" s="362" t="s">
        <v>65</v>
      </c>
      <c r="P1" s="363"/>
      <c r="Q1" s="3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4"/>
      <c r="O2" s="364"/>
      <c r="P2" s="364"/>
      <c r="Q2" s="364"/>
      <c r="R2" s="364"/>
      <c r="S2" s="364"/>
      <c r="T2" s="3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4"/>
      <c r="N3" s="364"/>
      <c r="O3" s="364"/>
      <c r="P3" s="364"/>
      <c r="Q3" s="364"/>
      <c r="R3" s="364"/>
      <c r="S3" s="364"/>
      <c r="T3" s="3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3" t="s">
        <v>8</v>
      </c>
      <c r="B5" s="343"/>
      <c r="C5" s="343"/>
      <c r="D5" s="365"/>
      <c r="E5" s="365"/>
      <c r="F5" s="366" t="s">
        <v>14</v>
      </c>
      <c r="G5" s="366"/>
      <c r="H5" s="365" t="s">
        <v>670</v>
      </c>
      <c r="I5" s="365"/>
      <c r="J5" s="365"/>
      <c r="K5" s="365"/>
      <c r="M5" s="27" t="s">
        <v>4</v>
      </c>
      <c r="N5" s="360">
        <v>45126</v>
      </c>
      <c r="O5" s="360"/>
      <c r="Q5" s="367" t="s">
        <v>3</v>
      </c>
      <c r="R5" s="368"/>
      <c r="S5" s="369" t="s">
        <v>626</v>
      </c>
      <c r="T5" s="370"/>
      <c r="Y5" s="60"/>
      <c r="Z5" s="60"/>
      <c r="AA5" s="60"/>
    </row>
    <row r="6" spans="1:28" s="17" customFormat="1" ht="24" customHeight="1" x14ac:dyDescent="0.2">
      <c r="A6" s="343" t="s">
        <v>1</v>
      </c>
      <c r="B6" s="343"/>
      <c r="C6" s="343"/>
      <c r="D6" s="344" t="s">
        <v>627</v>
      </c>
      <c r="E6" s="344"/>
      <c r="F6" s="344"/>
      <c r="G6" s="344"/>
      <c r="H6" s="344"/>
      <c r="I6" s="344"/>
      <c r="J6" s="344"/>
      <c r="K6" s="344"/>
      <c r="M6" s="27" t="s">
        <v>30</v>
      </c>
      <c r="N6" s="345" t="str">
        <f>IF(N5=0," ",CHOOSE(WEEKDAY(N5,2),"Понедельник","Вторник","Среда","Четверг","Пятница","Суббота","Воскресенье"))</f>
        <v>Среда</v>
      </c>
      <c r="O6" s="345"/>
      <c r="Q6" s="346" t="s">
        <v>5</v>
      </c>
      <c r="R6" s="347"/>
      <c r="S6" s="348" t="s">
        <v>67</v>
      </c>
      <c r="T6" s="34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4" t="str">
        <f>IFERROR(VLOOKUP(DeliveryAddress,Table,3,0),1)</f>
        <v>1</v>
      </c>
      <c r="E7" s="355"/>
      <c r="F7" s="355"/>
      <c r="G7" s="355"/>
      <c r="H7" s="355"/>
      <c r="I7" s="355"/>
      <c r="J7" s="355"/>
      <c r="K7" s="356"/>
      <c r="M7" s="29"/>
      <c r="N7" s="49"/>
      <c r="O7" s="49"/>
      <c r="Q7" s="346"/>
      <c r="R7" s="347"/>
      <c r="S7" s="350"/>
      <c r="T7" s="351"/>
      <c r="Y7" s="60"/>
      <c r="Z7" s="60"/>
      <c r="AA7" s="60"/>
    </row>
    <row r="8" spans="1:28" s="17" customFormat="1" ht="25.5" customHeight="1" x14ac:dyDescent="0.2">
      <c r="A8" s="357" t="s">
        <v>60</v>
      </c>
      <c r="B8" s="357"/>
      <c r="C8" s="357"/>
      <c r="D8" s="358" t="s">
        <v>651</v>
      </c>
      <c r="E8" s="358"/>
      <c r="F8" s="358"/>
      <c r="G8" s="358"/>
      <c r="H8" s="358"/>
      <c r="I8" s="358"/>
      <c r="J8" s="358"/>
      <c r="K8" s="358"/>
      <c r="M8" s="27" t="s">
        <v>11</v>
      </c>
      <c r="N8" s="338">
        <v>0.5</v>
      </c>
      <c r="O8" s="338"/>
      <c r="Q8" s="346"/>
      <c r="R8" s="347"/>
      <c r="S8" s="350"/>
      <c r="T8" s="351"/>
      <c r="Y8" s="60"/>
      <c r="Z8" s="60"/>
      <c r="AA8" s="60"/>
    </row>
    <row r="9" spans="1:28" s="17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335" t="s">
        <v>48</v>
      </c>
      <c r="E9" s="336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M9" s="31" t="s">
        <v>15</v>
      </c>
      <c r="N9" s="360"/>
      <c r="O9" s="360"/>
      <c r="Q9" s="346"/>
      <c r="R9" s="347"/>
      <c r="S9" s="352"/>
      <c r="T9" s="35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335"/>
      <c r="E10" s="336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337" t="str">
        <f>IFERROR(VLOOKUP($D$10,Proxy,2,FALSE),"")</f>
        <v/>
      </c>
      <c r="I10" s="337"/>
      <c r="J10" s="337"/>
      <c r="K10" s="337"/>
      <c r="M10" s="31" t="s">
        <v>35</v>
      </c>
      <c r="N10" s="338"/>
      <c r="O10" s="338"/>
      <c r="R10" s="29" t="s">
        <v>12</v>
      </c>
      <c r="S10" s="339" t="s">
        <v>68</v>
      </c>
      <c r="T10" s="34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26" t="s">
        <v>57</v>
      </c>
      <c r="T11" s="32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5" t="s">
        <v>69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M12" s="27" t="s">
        <v>33</v>
      </c>
      <c r="N12" s="341"/>
      <c r="O12" s="341"/>
      <c r="P12" s="28"/>
      <c r="Q12"/>
      <c r="R12" s="29" t="s">
        <v>48</v>
      </c>
      <c r="S12" s="342"/>
      <c r="T12" s="342"/>
      <c r="U12"/>
      <c r="Y12" s="60"/>
      <c r="Z12" s="60"/>
      <c r="AA12" s="60"/>
    </row>
    <row r="13" spans="1:28" s="17" customFormat="1" ht="23.25" customHeight="1" x14ac:dyDescent="0.2">
      <c r="A13" s="325" t="s">
        <v>70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1"/>
      <c r="M13" s="31" t="s">
        <v>34</v>
      </c>
      <c r="N13" s="326"/>
      <c r="O13" s="32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5" t="s">
        <v>71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7" t="s">
        <v>72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/>
      <c r="M15" s="328" t="s">
        <v>63</v>
      </c>
      <c r="N15" s="328"/>
      <c r="O15" s="328"/>
      <c r="P15" s="328"/>
      <c r="Q15" s="32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29"/>
      <c r="N16" s="329"/>
      <c r="O16" s="329"/>
      <c r="P16" s="329"/>
      <c r="Q16" s="32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5" t="s">
        <v>61</v>
      </c>
      <c r="B17" s="315" t="s">
        <v>51</v>
      </c>
      <c r="C17" s="331" t="s">
        <v>50</v>
      </c>
      <c r="D17" s="315" t="s">
        <v>52</v>
      </c>
      <c r="E17" s="315"/>
      <c r="F17" s="315" t="s">
        <v>24</v>
      </c>
      <c r="G17" s="315" t="s">
        <v>27</v>
      </c>
      <c r="H17" s="315" t="s">
        <v>25</v>
      </c>
      <c r="I17" s="315" t="s">
        <v>26</v>
      </c>
      <c r="J17" s="332" t="s">
        <v>16</v>
      </c>
      <c r="K17" s="332" t="s">
        <v>2</v>
      </c>
      <c r="L17" s="315" t="s">
        <v>28</v>
      </c>
      <c r="M17" s="315" t="s">
        <v>17</v>
      </c>
      <c r="N17" s="315"/>
      <c r="O17" s="315"/>
      <c r="P17" s="315"/>
      <c r="Q17" s="315"/>
      <c r="R17" s="330" t="s">
        <v>58</v>
      </c>
      <c r="S17" s="315"/>
      <c r="T17" s="315" t="s">
        <v>6</v>
      </c>
      <c r="U17" s="315" t="s">
        <v>44</v>
      </c>
      <c r="V17" s="316" t="s">
        <v>56</v>
      </c>
      <c r="W17" s="315" t="s">
        <v>18</v>
      </c>
      <c r="X17" s="318" t="s">
        <v>62</v>
      </c>
      <c r="Y17" s="318" t="s">
        <v>19</v>
      </c>
      <c r="Z17" s="319" t="s">
        <v>59</v>
      </c>
      <c r="AA17" s="320"/>
      <c r="AB17" s="321"/>
    </row>
    <row r="18" spans="1:28" ht="14.25" customHeight="1" x14ac:dyDescent="0.2">
      <c r="A18" s="315"/>
      <c r="B18" s="315"/>
      <c r="C18" s="331"/>
      <c r="D18" s="315"/>
      <c r="E18" s="315"/>
      <c r="F18" s="315" t="s">
        <v>20</v>
      </c>
      <c r="G18" s="315" t="s">
        <v>21</v>
      </c>
      <c r="H18" s="315" t="s">
        <v>22</v>
      </c>
      <c r="I18" s="315" t="s">
        <v>22</v>
      </c>
      <c r="J18" s="333"/>
      <c r="K18" s="333"/>
      <c r="L18" s="315"/>
      <c r="M18" s="315"/>
      <c r="N18" s="315"/>
      <c r="O18" s="315"/>
      <c r="P18" s="315"/>
      <c r="Q18" s="315"/>
      <c r="R18" s="36" t="s">
        <v>47</v>
      </c>
      <c r="S18" s="36" t="s">
        <v>46</v>
      </c>
      <c r="T18" s="315"/>
      <c r="U18" s="315"/>
      <c r="V18" s="317"/>
      <c r="W18" s="315"/>
      <c r="X18" s="318"/>
      <c r="Y18" s="318"/>
      <c r="Z18" s="322"/>
      <c r="AA18" s="323"/>
      <c r="AB18" s="324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3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4" t="str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82</v>
      </c>
      <c r="B27" s="64" t="s">
        <v>83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08" t="str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84</v>
      </c>
      <c r="B28" s="64" t="s">
        <v>85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09" t="str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86</v>
      </c>
      <c r="B29" s="64" t="s">
        <v>87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0" t="s">
        <v>88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89</v>
      </c>
      <c r="B30" s="64" t="s">
        <v>90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1" t="str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91</v>
      </c>
      <c r="B31" s="64" t="s">
        <v>92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2" t="str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94</v>
      </c>
      <c r="B35" s="64" t="s">
        <v>95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06" t="str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97</v>
      </c>
      <c r="B36" s="64" t="s">
        <v>98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07" t="str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100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101</v>
      </c>
      <c r="B40" s="64" t="s">
        <v>102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04" t="str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104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105</v>
      </c>
      <c r="B44" s="64" t="s">
        <v>106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05" t="str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107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108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109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110</v>
      </c>
      <c r="B50" s="64" t="s">
        <v>111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02" t="str">
        <f>HYPERLINK("https://abiproduct.ru/products/Охлажденные/Вязанка/Столичная/Ветчины/P003234/","Ветчины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113</v>
      </c>
      <c r="B51" s="64" t="s">
        <v>114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03" t="str">
        <f>HYPERLINK("https://abiproduct.ru/products/Охлажденные/Вязанка/Столичная/Ветчины/P003226/","Ветчины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115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116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117</v>
      </c>
      <c r="B56" s="64" t="s">
        <v>118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00" t="str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1260</v>
      </c>
      <c r="V56" s="56">
        <f>IFERROR(IF(U56="",0,CEILING((U56/$H56),1)*$H56),"")</f>
        <v>1263.6000000000001</v>
      </c>
      <c r="W56" s="42">
        <f>IFERROR(IF(V56=0,"",ROUNDUP(V56/H56,0)*0.02175),"")</f>
        <v>2.5447499999999996</v>
      </c>
      <c r="X56" s="69" t="s">
        <v>48</v>
      </c>
      <c r="Y56" s="70" t="s">
        <v>48</v>
      </c>
    </row>
    <row r="57" spans="1:25" ht="27" customHeight="1" x14ac:dyDescent="0.25">
      <c r="A57" s="64" t="s">
        <v>119</v>
      </c>
      <c r="B57" s="64" t="s">
        <v>120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01" t="str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121</v>
      </c>
      <c r="B58" s="64" t="s">
        <v>122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298" t="s">
        <v>123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116.66666666666666</v>
      </c>
      <c r="V59" s="44">
        <f>IFERROR(V56/H56,"0")+IFERROR(V57/H57,"0")+IFERROR(V58/H58,"0")</f>
        <v>117</v>
      </c>
      <c r="W59" s="44">
        <f>IFERROR(IF(W56="",0,W56),"0")+IFERROR(IF(W57="",0,W57),"0")+IFERROR(IF(W58="",0,W58),"0")</f>
        <v>2.5447499999999996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1260</v>
      </c>
      <c r="V60" s="44">
        <f>IFERROR(SUM(V56:V58),"0")</f>
        <v>1263.6000000000001</v>
      </c>
      <c r="W60" s="43"/>
      <c r="X60" s="68"/>
      <c r="Y60" s="68"/>
    </row>
    <row r="61" spans="1:25" ht="16.5" customHeight="1" x14ac:dyDescent="0.25">
      <c r="A61" s="96" t="s">
        <v>107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116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124</v>
      </c>
      <c r="B63" s="64" t="s">
        <v>125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299" t="str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126</v>
      </c>
      <c r="B64" s="64" t="s">
        <v>127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293" t="str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128</v>
      </c>
      <c r="B65" s="64" t="s">
        <v>129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294" t="str">
        <f>HYPERLINK("https://abiproduct.ru/products/Охлажденные/Вязанка/Вязанка/Вареные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131</v>
      </c>
      <c r="B66" s="64" t="s">
        <v>132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295" t="str">
        <f>HYPERLINK("https://abiproduct.ru/products/Охлажденные/Вязанка/Вязанка/Вареные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133</v>
      </c>
      <c r="B67" s="64" t="s">
        <v>134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296" t="s">
        <v>135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136</v>
      </c>
      <c r="B68" s="64" t="s">
        <v>137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297" t="str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138</v>
      </c>
      <c r="B69" s="64" t="s">
        <v>139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140</v>
      </c>
      <c r="L69" s="38">
        <v>50</v>
      </c>
      <c r="M69" s="288" t="str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141</v>
      </c>
      <c r="B70" s="64" t="s">
        <v>142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112</v>
      </c>
      <c r="L70" s="38">
        <v>50</v>
      </c>
      <c r="M70" s="289" t="str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143</v>
      </c>
      <c r="B71" s="64" t="s">
        <v>144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112</v>
      </c>
      <c r="L71" s="38">
        <v>45</v>
      </c>
      <c r="M71" s="290" t="str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145</v>
      </c>
      <c r="B72" s="64" t="s">
        <v>146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140</v>
      </c>
      <c r="L72" s="38">
        <v>50</v>
      </c>
      <c r="M72" s="291" t="str">
        <f>HYPERLINK("https://abiproduct.ru/products/Охлажденные/Вязанка/Вязанка/Вареные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147</v>
      </c>
      <c r="B73" s="64" t="s">
        <v>148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112</v>
      </c>
      <c r="L73" s="38">
        <v>45</v>
      </c>
      <c r="M73" s="292" t="str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149</v>
      </c>
      <c r="B74" s="64" t="s">
        <v>150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283" t="str">
        <f>HYPERLINK("https://abiproduct.ru/products/Охлажденные/Вязанка/Вязанка/Вареные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151</v>
      </c>
      <c r="B75" s="64" t="s">
        <v>152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140</v>
      </c>
      <c r="L75" s="38">
        <v>45</v>
      </c>
      <c r="M75" s="284" t="str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153</v>
      </c>
      <c r="B76" s="64" t="s">
        <v>154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140</v>
      </c>
      <c r="L76" s="38">
        <v>50</v>
      </c>
      <c r="M76" s="285" t="str">
        <f>HYPERLINK("https://abiproduct.ru/products/Охлажденные/Вязанка/Вязанка/Вареные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155</v>
      </c>
      <c r="B77" s="64" t="s">
        <v>156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140</v>
      </c>
      <c r="L77" s="38">
        <v>50</v>
      </c>
      <c r="M77" s="286" t="str">
        <f>HYPERLINK("https://abiproduct.ru/products/Охлажденные/Вязанка/Вязанка/Вареные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157</v>
      </c>
      <c r="B78" s="64" t="s">
        <v>158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140</v>
      </c>
      <c r="L78" s="38">
        <v>50</v>
      </c>
      <c r="M78" s="287" t="str">
        <f>HYPERLINK("https://abiproduct.ru/products/Охлажденные/Вязанка/Вязанка/Вареные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109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159</v>
      </c>
      <c r="B82" s="64" t="s">
        <v>160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112</v>
      </c>
      <c r="L82" s="38">
        <v>45</v>
      </c>
      <c r="M82" s="280" t="str">
        <f>HYPERLINK("https://abiproduct.ru/products/Охлажденные/Вязанка/Вязанка/Ветчины/P001620/","Ветчины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161</v>
      </c>
      <c r="B83" s="64" t="s">
        <v>162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112</v>
      </c>
      <c r="L83" s="38">
        <v>45</v>
      </c>
      <c r="M83" s="281" t="s">
        <v>163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164</v>
      </c>
      <c r="B84" s="64" t="s">
        <v>165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112</v>
      </c>
      <c r="L84" s="38">
        <v>50</v>
      </c>
      <c r="M84" s="282" t="str">
        <f>HYPERLINK("https://abiproduct.ru/products/Охлажденные/Вязанка/Вязанка/Ветчины/P003236/","Ветчины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166</v>
      </c>
      <c r="B85" s="64" t="s">
        <v>167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112</v>
      </c>
      <c r="L85" s="38">
        <v>45</v>
      </c>
      <c r="M85" s="277" t="s">
        <v>168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169</v>
      </c>
      <c r="B86" s="64" t="s">
        <v>170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112</v>
      </c>
      <c r="L86" s="38">
        <v>50</v>
      </c>
      <c r="M86" s="278" t="str">
        <f>HYPERLINK("https://abiproduct.ru/products/Охлажденные/Вязанка/Вязанка/Ветчины/P003107/","Ветчины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171</v>
      </c>
      <c r="B87" s="64" t="s">
        <v>172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112</v>
      </c>
      <c r="L87" s="38">
        <v>50</v>
      </c>
      <c r="M87" s="279" t="str">
        <f>HYPERLINK("https://abiproduct.ru/products/Охлажденные/Вязанка/Вязанка/Ветчины/P003164/","Ветчины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173</v>
      </c>
      <c r="B91" s="64" t="s">
        <v>174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112</v>
      </c>
      <c r="L91" s="38">
        <v>40</v>
      </c>
      <c r="M91" s="273" t="str">
        <f>HYPERLINK("https://abiproduct.ru/products/Охлажденные/Вязанка/Вязанка/Копченые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175</v>
      </c>
      <c r="B92" s="64" t="s">
        <v>176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4" t="str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177</v>
      </c>
      <c r="B93" s="64" t="s">
        <v>178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5" t="str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179</v>
      </c>
      <c r="B94" s="64" t="s">
        <v>180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6" t="str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181</v>
      </c>
      <c r="B95" s="64" t="s">
        <v>182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68" t="str">
        <f>HYPERLINK("https://abiproduct.ru/products/Охлажденные/Вязанка/Вязанка/Копченые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183</v>
      </c>
      <c r="B96" s="64" t="s">
        <v>184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69" t="str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185</v>
      </c>
      <c r="B97" s="64" t="s">
        <v>186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0" t="str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187</v>
      </c>
      <c r="B98" s="64" t="s">
        <v>188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1" t="str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189</v>
      </c>
      <c r="B99" s="64" t="s">
        <v>190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2" t="str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191</v>
      </c>
      <c r="B103" s="64" t="s">
        <v>192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140</v>
      </c>
      <c r="L103" s="38">
        <v>45</v>
      </c>
      <c r="M103" s="265" t="s">
        <v>193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66</v>
      </c>
      <c r="V103" s="56">
        <f t="shared" ref="V103:V109" si="6">IFERROR(IF(U103="",0,CEILING((U103/$H103),1)*$H103),"")</f>
        <v>72.899999999999991</v>
      </c>
      <c r="W103" s="42">
        <f>IFERROR(IF(V103=0,"",ROUNDUP(V103/H103,0)*0.02175),"")</f>
        <v>0.19574999999999998</v>
      </c>
      <c r="X103" s="69" t="s">
        <v>48</v>
      </c>
      <c r="Y103" s="70" t="s">
        <v>48</v>
      </c>
    </row>
    <row r="104" spans="1:25" ht="16.5" customHeight="1" x14ac:dyDescent="0.25">
      <c r="A104" s="64" t="s">
        <v>194</v>
      </c>
      <c r="B104" s="64" t="s">
        <v>195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6" t="str">
        <f>HYPERLINK("https://abiproduct.ru/products/Охлажденные/Вязанка/Вязанка/Сосиски/P003025/","Сосиски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196</v>
      </c>
      <c r="B105" s="64" t="s">
        <v>197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7" t="str">
        <f>HYPERLINK("https://abiproduct.ru/products/Охлажденные/Вязанка/Вязанка/Сосиски/P002217/","Сосиски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198</v>
      </c>
      <c r="B106" s="64" t="s">
        <v>199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140</v>
      </c>
      <c r="L106" s="38">
        <v>45</v>
      </c>
      <c r="M106" s="261" t="s">
        <v>200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201</v>
      </c>
      <c r="B107" s="64" t="s">
        <v>202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140</v>
      </c>
      <c r="L107" s="38">
        <v>45</v>
      </c>
      <c r="M107" s="262" t="s">
        <v>203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204</v>
      </c>
      <c r="B108" s="64" t="s">
        <v>205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140</v>
      </c>
      <c r="L108" s="38">
        <v>45</v>
      </c>
      <c r="M108" s="263" t="s">
        <v>206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207</v>
      </c>
      <c r="B109" s="64" t="s">
        <v>208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4" t="str">
        <f>HYPERLINK("https://abiproduct.ru/products/Охлажденные/Вязанка/Вязанка/Сосиски/P003030/","Сосиски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8.1481481481481488</v>
      </c>
      <c r="V110" s="44">
        <f>IFERROR(V103/H103,"0")+IFERROR(V104/H104,"0")+IFERROR(V105/H105,"0")+IFERROR(V106/H106,"0")+IFERROR(V107/H107,"0")+IFERROR(V108/H108,"0")+IFERROR(V109/H109,"0")</f>
        <v>9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0.19574999999999998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66</v>
      </c>
      <c r="V111" s="44">
        <f>IFERROR(SUM(V103:V109),"0")</f>
        <v>72.899999999999991</v>
      </c>
      <c r="W111" s="43"/>
      <c r="X111" s="68"/>
      <c r="Y111" s="68"/>
    </row>
    <row r="112" spans="1:25" ht="14.25" customHeight="1" x14ac:dyDescent="0.25">
      <c r="A112" s="90" t="s">
        <v>209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210</v>
      </c>
      <c r="B113" s="64" t="s">
        <v>211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7" t="str">
        <f>HYPERLINK("https://abiproduct.ru/products/Охлажденные/Вязанка/Вязанка/Сардельки/P002233/","Сардельки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212</v>
      </c>
      <c r="B114" s="64" t="s">
        <v>213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58" t="str">
        <f>HYPERLINK("https://abiproduct.ru/products/Охлажденные/Вязанка/Вязанка/Сардельки/P002042/","Сардельки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214</v>
      </c>
      <c r="B115" s="64" t="s">
        <v>215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59" t="s">
        <v>216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217</v>
      </c>
      <c r="B116" s="64" t="s">
        <v>218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0" t="str">
        <f>HYPERLINK("https://abiproduct.ru/products/Охлажденные/Вязанка/Вязанка/Сардельки/P002045/","Сардельки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219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220</v>
      </c>
      <c r="B121" s="64" t="s">
        <v>221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140</v>
      </c>
      <c r="L121" s="38">
        <v>45</v>
      </c>
      <c r="M121" s="255" t="str">
        <f>HYPERLINK("https://abiproduct.ru/products/Охлажденные/Вязанка/Сливушки/Сосиски/P003161/","Сосиски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222</v>
      </c>
      <c r="B122" s="64" t="s">
        <v>223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140</v>
      </c>
      <c r="L122" s="38">
        <v>45</v>
      </c>
      <c r="M122" s="256" t="str">
        <f>HYPERLINK("https://abiproduct.ru/products/Охлажденные/Вязанка/Сливушки/Сосиски/P003162/","Сосиски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224</v>
      </c>
      <c r="B123" s="64" t="s">
        <v>225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140</v>
      </c>
      <c r="L123" s="38">
        <v>45</v>
      </c>
      <c r="M123" s="253" t="str">
        <f>HYPERLINK("https://abiproduct.ru/products/Охлажденные/Вязанка/Сливушки/Сосиски/P003160/","Сосиски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226</v>
      </c>
      <c r="B124" s="64" t="s">
        <v>227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140</v>
      </c>
      <c r="L124" s="38">
        <v>45</v>
      </c>
      <c r="M124" s="254" t="str">
        <f>HYPERLINK("https://abiproduct.ru/products/Охлажденные/Вязанка/Сливушки/Сосиски/P003163/","Сосиски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228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229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116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230</v>
      </c>
      <c r="B130" s="64" t="s">
        <v>231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140</v>
      </c>
      <c r="L130" s="38">
        <v>35</v>
      </c>
      <c r="M130" s="250" t="str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232</v>
      </c>
      <c r="B131" s="64" t="s">
        <v>233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1" t="str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234</v>
      </c>
      <c r="B132" s="64" t="s">
        <v>235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2" t="str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236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116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237</v>
      </c>
      <c r="B137" s="64" t="s">
        <v>238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112</v>
      </c>
      <c r="L137" s="38">
        <v>55</v>
      </c>
      <c r="M137" s="246" t="s">
        <v>239</v>
      </c>
      <c r="N137" s="82"/>
      <c r="O137" s="82"/>
      <c r="P137" s="82"/>
      <c r="Q137" s="8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240</v>
      </c>
    </row>
    <row r="138" spans="1:25" ht="27" customHeight="1" x14ac:dyDescent="0.25">
      <c r="A138" s="64" t="s">
        <v>241</v>
      </c>
      <c r="B138" s="64" t="s">
        <v>242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112</v>
      </c>
      <c r="L138" s="38">
        <v>31</v>
      </c>
      <c r="M138" s="247" t="str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243</v>
      </c>
      <c r="B139" s="64" t="s">
        <v>244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245</v>
      </c>
      <c r="L139" s="38">
        <v>55</v>
      </c>
      <c r="M139" s="248" t="str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243</v>
      </c>
      <c r="B140" s="64" t="s">
        <v>246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112</v>
      </c>
      <c r="L140" s="38">
        <v>55</v>
      </c>
      <c r="M140" s="249" t="str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720</v>
      </c>
      <c r="V140" s="56">
        <f t="shared" si="7"/>
        <v>723.6</v>
      </c>
      <c r="W140" s="42">
        <f>IFERROR(IF(V140=0,"",ROUNDUP(V140/H140,0)*0.02175),"")</f>
        <v>1.4572499999999999</v>
      </c>
      <c r="X140" s="69" t="s">
        <v>48</v>
      </c>
      <c r="Y140" s="70" t="s">
        <v>48</v>
      </c>
    </row>
    <row r="141" spans="1:25" ht="27" customHeight="1" x14ac:dyDescent="0.25">
      <c r="A141" s="64" t="s">
        <v>247</v>
      </c>
      <c r="B141" s="64" t="s">
        <v>248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112</v>
      </c>
      <c r="L141" s="38">
        <v>31</v>
      </c>
      <c r="M141" s="241" t="str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249</v>
      </c>
      <c r="B142" s="64" t="s">
        <v>250</v>
      </c>
      <c r="C142" s="37">
        <v>4301011395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245</v>
      </c>
      <c r="L142" s="38">
        <v>55</v>
      </c>
      <c r="M142" s="242" t="str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249</v>
      </c>
      <c r="B143" s="64" t="s">
        <v>251</v>
      </c>
      <c r="C143" s="37">
        <v>4301010928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112</v>
      </c>
      <c r="L143" s="38">
        <v>55</v>
      </c>
      <c r="M143" s="243" t="str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252</v>
      </c>
      <c r="B144" s="64" t="s">
        <v>253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112</v>
      </c>
      <c r="L144" s="38">
        <v>55</v>
      </c>
      <c r="M144" s="244" t="str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254</v>
      </c>
      <c r="B145" s="64" t="s">
        <v>255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112</v>
      </c>
      <c r="L145" s="38">
        <v>55</v>
      </c>
      <c r="M145" s="245" t="str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256</v>
      </c>
      <c r="B146" s="64" t="s">
        <v>257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6" t="str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258</v>
      </c>
      <c r="B147" s="64" t="s">
        <v>259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7" t="str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260</v>
      </c>
      <c r="B148" s="64" t="s">
        <v>261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112</v>
      </c>
      <c r="L148" s="38">
        <v>55</v>
      </c>
      <c r="M148" s="238" t="str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262</v>
      </c>
      <c r="B149" s="64" t="s">
        <v>263</v>
      </c>
      <c r="C149" s="37">
        <v>4301011573</v>
      </c>
      <c r="D149" s="80">
        <v>4680115881938</v>
      </c>
      <c r="E149" s="8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112</v>
      </c>
      <c r="L149" s="38">
        <v>90</v>
      </c>
      <c r="M149" s="239" t="s">
        <v>264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265</v>
      </c>
      <c r="B150" s="64" t="s">
        <v>266</v>
      </c>
      <c r="C150" s="37">
        <v>4301011454</v>
      </c>
      <c r="D150" s="80">
        <v>4680115881396</v>
      </c>
      <c r="E150" s="8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78</v>
      </c>
      <c r="L150" s="38">
        <v>55</v>
      </c>
      <c r="M150" s="240" t="s">
        <v>267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268</v>
      </c>
      <c r="B151" s="64" t="s">
        <v>269</v>
      </c>
      <c r="C151" s="37">
        <v>4301010944</v>
      </c>
      <c r="D151" s="80">
        <v>4607091387346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112</v>
      </c>
      <c r="L151" s="38">
        <v>55</v>
      </c>
      <c r="M151" s="233" t="str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ht="27" customHeight="1" x14ac:dyDescent="0.25">
      <c r="A152" s="64" t="s">
        <v>270</v>
      </c>
      <c r="B152" s="64" t="s">
        <v>271</v>
      </c>
      <c r="C152" s="37">
        <v>4301011353</v>
      </c>
      <c r="D152" s="80">
        <v>4607091389807</v>
      </c>
      <c r="E152" s="8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112</v>
      </c>
      <c r="L152" s="38">
        <v>55</v>
      </c>
      <c r="M152" s="234" t="str">
        <f>HYPERLINK("https://abiproduct.ru/products/Охлажденные/Стародворье/Бордо/Вареные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82"/>
      <c r="O152" s="82"/>
      <c r="P152" s="82"/>
      <c r="Q152" s="8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66.666666666666657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67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1.4572499999999999</v>
      </c>
      <c r="X153" s="68"/>
      <c r="Y153" s="68"/>
    </row>
    <row r="154" spans="1:25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89"/>
      <c r="M154" s="86" t="s">
        <v>43</v>
      </c>
      <c r="N154" s="87"/>
      <c r="O154" s="87"/>
      <c r="P154" s="87"/>
      <c r="Q154" s="87"/>
      <c r="R154" s="87"/>
      <c r="S154" s="88"/>
      <c r="T154" s="43" t="s">
        <v>0</v>
      </c>
      <c r="U154" s="44">
        <f>IFERROR(SUM(U137:U152),"0")</f>
        <v>720</v>
      </c>
      <c r="V154" s="44">
        <f>IFERROR(SUM(V137:V152),"0")</f>
        <v>723.6</v>
      </c>
      <c r="W154" s="43"/>
      <c r="X154" s="68"/>
      <c r="Y154" s="68"/>
    </row>
    <row r="155" spans="1:25" ht="14.25" customHeight="1" x14ac:dyDescent="0.25">
      <c r="A155" s="90" t="s">
        <v>109</v>
      </c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67"/>
      <c r="Y155" s="67"/>
    </row>
    <row r="156" spans="1:25" ht="27" customHeight="1" x14ac:dyDescent="0.25">
      <c r="A156" s="64" t="s">
        <v>272</v>
      </c>
      <c r="B156" s="64" t="s">
        <v>273</v>
      </c>
      <c r="C156" s="37">
        <v>4301020254</v>
      </c>
      <c r="D156" s="80">
        <v>4680115881914</v>
      </c>
      <c r="E156" s="8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112</v>
      </c>
      <c r="L156" s="38">
        <v>90</v>
      </c>
      <c r="M156" s="235" t="s">
        <v>274</v>
      </c>
      <c r="N156" s="82"/>
      <c r="O156" s="82"/>
      <c r="P156" s="82"/>
      <c r="Q156" s="8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</row>
    <row r="157" spans="1:25" ht="16.5" customHeight="1" x14ac:dyDescent="0.25">
      <c r="A157" s="64" t="s">
        <v>275</v>
      </c>
      <c r="B157" s="64" t="s">
        <v>276</v>
      </c>
      <c r="C157" s="37">
        <v>4301020220</v>
      </c>
      <c r="D157" s="80">
        <v>4680115880764</v>
      </c>
      <c r="E157" s="8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112</v>
      </c>
      <c r="L157" s="38">
        <v>50</v>
      </c>
      <c r="M157" s="230" t="s">
        <v>277</v>
      </c>
      <c r="N157" s="82"/>
      <c r="O157" s="82"/>
      <c r="P157" s="82"/>
      <c r="Q157" s="8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</row>
    <row r="158" spans="1:25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89"/>
      <c r="M158" s="86" t="s">
        <v>43</v>
      </c>
      <c r="N158" s="87"/>
      <c r="O158" s="87"/>
      <c r="P158" s="87"/>
      <c r="Q158" s="87"/>
      <c r="R158" s="87"/>
      <c r="S158" s="88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5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89"/>
      <c r="M159" s="86" t="s">
        <v>43</v>
      </c>
      <c r="N159" s="87"/>
      <c r="O159" s="87"/>
      <c r="P159" s="87"/>
      <c r="Q159" s="87"/>
      <c r="R159" s="87"/>
      <c r="S159" s="88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5" ht="14.25" customHeight="1" x14ac:dyDescent="0.25">
      <c r="A160" s="90" t="s">
        <v>74</v>
      </c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67"/>
      <c r="Y160" s="67"/>
    </row>
    <row r="161" spans="1:25" ht="27" customHeight="1" x14ac:dyDescent="0.25">
      <c r="A161" s="64" t="s">
        <v>278</v>
      </c>
      <c r="B161" s="64" t="s">
        <v>279</v>
      </c>
      <c r="C161" s="37">
        <v>4301030878</v>
      </c>
      <c r="D161" s="80">
        <v>4607091387193</v>
      </c>
      <c r="E161" s="8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35</v>
      </c>
      <c r="M161" s="231" t="str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280</v>
      </c>
      <c r="B162" s="64" t="s">
        <v>281</v>
      </c>
      <c r="C162" s="37">
        <v>4301031153</v>
      </c>
      <c r="D162" s="80">
        <v>4607091387230</v>
      </c>
      <c r="E162" s="8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32" t="str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282</v>
      </c>
      <c r="B163" s="64" t="s">
        <v>283</v>
      </c>
      <c r="C163" s="37">
        <v>4301031191</v>
      </c>
      <c r="D163" s="80">
        <v>4680115880993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25" t="str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284</v>
      </c>
      <c r="B164" s="64" t="s">
        <v>285</v>
      </c>
      <c r="C164" s="37">
        <v>4301031204</v>
      </c>
      <c r="D164" s="80">
        <v>4680115881761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6" t="s">
        <v>286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287</v>
      </c>
      <c r="B165" s="64" t="s">
        <v>288</v>
      </c>
      <c r="C165" s="37">
        <v>4301031201</v>
      </c>
      <c r="D165" s="80">
        <v>4680115881563</v>
      </c>
      <c r="E165" s="8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78</v>
      </c>
      <c r="L165" s="38">
        <v>40</v>
      </c>
      <c r="M165" s="227" t="str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289</v>
      </c>
      <c r="B166" s="64" t="s">
        <v>290</v>
      </c>
      <c r="C166" s="37">
        <v>4301031224</v>
      </c>
      <c r="D166" s="80">
        <v>4680115882683</v>
      </c>
      <c r="E166" s="80"/>
      <c r="F166" s="63">
        <v>0.9</v>
      </c>
      <c r="G166" s="38">
        <v>6</v>
      </c>
      <c r="H166" s="63">
        <v>5.4</v>
      </c>
      <c r="I166" s="63">
        <v>5.88</v>
      </c>
      <c r="J166" s="38">
        <v>56</v>
      </c>
      <c r="K166" s="39" t="s">
        <v>78</v>
      </c>
      <c r="L166" s="38">
        <v>40</v>
      </c>
      <c r="M166" s="228" t="s">
        <v>291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292</v>
      </c>
      <c r="B167" s="64" t="s">
        <v>293</v>
      </c>
      <c r="C167" s="37">
        <v>4301031230</v>
      </c>
      <c r="D167" s="80">
        <v>4680115882690</v>
      </c>
      <c r="E167" s="80"/>
      <c r="F167" s="63">
        <v>0.9</v>
      </c>
      <c r="G167" s="38">
        <v>6</v>
      </c>
      <c r="H167" s="63">
        <v>5.4</v>
      </c>
      <c r="I167" s="63">
        <v>5.88</v>
      </c>
      <c r="J167" s="38">
        <v>56</v>
      </c>
      <c r="K167" s="39" t="s">
        <v>78</v>
      </c>
      <c r="L167" s="38">
        <v>40</v>
      </c>
      <c r="M167" s="229" t="s">
        <v>294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295</v>
      </c>
      <c r="B168" s="64" t="s">
        <v>296</v>
      </c>
      <c r="C168" s="37">
        <v>4301031220</v>
      </c>
      <c r="D168" s="80">
        <v>4680115882669</v>
      </c>
      <c r="E168" s="80"/>
      <c r="F168" s="63">
        <v>0.9</v>
      </c>
      <c r="G168" s="38">
        <v>6</v>
      </c>
      <c r="H168" s="63">
        <v>5.4</v>
      </c>
      <c r="I168" s="63">
        <v>5.88</v>
      </c>
      <c r="J168" s="38">
        <v>56</v>
      </c>
      <c r="K168" s="39" t="s">
        <v>78</v>
      </c>
      <c r="L168" s="38">
        <v>40</v>
      </c>
      <c r="M168" s="220" t="s">
        <v>297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298</v>
      </c>
      <c r="B169" s="64" t="s">
        <v>299</v>
      </c>
      <c r="C169" s="37">
        <v>4301031221</v>
      </c>
      <c r="D169" s="80">
        <v>4680115882676</v>
      </c>
      <c r="E169" s="80"/>
      <c r="F169" s="63">
        <v>0.9</v>
      </c>
      <c r="G169" s="38">
        <v>6</v>
      </c>
      <c r="H169" s="63">
        <v>5.4</v>
      </c>
      <c r="I169" s="63">
        <v>5.88</v>
      </c>
      <c r="J169" s="38">
        <v>56</v>
      </c>
      <c r="K169" s="39" t="s">
        <v>78</v>
      </c>
      <c r="L169" s="38">
        <v>40</v>
      </c>
      <c r="M169" s="221" t="s">
        <v>300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301</v>
      </c>
      <c r="B170" s="64" t="s">
        <v>302</v>
      </c>
      <c r="C170" s="37">
        <v>4301031152</v>
      </c>
      <c r="D170" s="80">
        <v>4607091387285</v>
      </c>
      <c r="E170" s="8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22" t="str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303</v>
      </c>
      <c r="B171" s="64" t="s">
        <v>304</v>
      </c>
      <c r="C171" s="37">
        <v>4301031199</v>
      </c>
      <c r="D171" s="80">
        <v>4680115880986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3" t="str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305</v>
      </c>
      <c r="B172" s="64" t="s">
        <v>306</v>
      </c>
      <c r="C172" s="37">
        <v>4301031190</v>
      </c>
      <c r="D172" s="80">
        <v>4680115880207</v>
      </c>
      <c r="E172" s="8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78</v>
      </c>
      <c r="L172" s="38">
        <v>40</v>
      </c>
      <c r="M172" s="224" t="str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307</v>
      </c>
      <c r="B173" s="64" t="s">
        <v>308</v>
      </c>
      <c r="C173" s="37">
        <v>4301031205</v>
      </c>
      <c r="D173" s="80">
        <v>4680115881785</v>
      </c>
      <c r="E173" s="8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78</v>
      </c>
      <c r="L173" s="38">
        <v>40</v>
      </c>
      <c r="M173" s="216" t="s">
        <v>309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310</v>
      </c>
      <c r="B174" s="64" t="s">
        <v>311</v>
      </c>
      <c r="C174" s="37">
        <v>4301031202</v>
      </c>
      <c r="D174" s="80">
        <v>4680115881679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17" t="str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ht="27" customHeight="1" x14ac:dyDescent="0.25">
      <c r="A175" s="64" t="s">
        <v>312</v>
      </c>
      <c r="B175" s="64" t="s">
        <v>313</v>
      </c>
      <c r="C175" s="37">
        <v>4301031158</v>
      </c>
      <c r="D175" s="80">
        <v>4680115880191</v>
      </c>
      <c r="E175" s="8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78</v>
      </c>
      <c r="L175" s="38">
        <v>40</v>
      </c>
      <c r="M175" s="218" t="str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82"/>
      <c r="O175" s="82"/>
      <c r="P175" s="82"/>
      <c r="Q175" s="8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</row>
    <row r="176" spans="1:25" ht="27" customHeight="1" x14ac:dyDescent="0.25">
      <c r="A176" s="64" t="s">
        <v>314</v>
      </c>
      <c r="B176" s="64" t="s">
        <v>315</v>
      </c>
      <c r="C176" s="37">
        <v>4301031151</v>
      </c>
      <c r="D176" s="80">
        <v>4607091389845</v>
      </c>
      <c r="E176" s="8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78</v>
      </c>
      <c r="L176" s="38">
        <v>40</v>
      </c>
      <c r="M176" s="219" t="str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82"/>
      <c r="O176" s="82"/>
      <c r="P176" s="82"/>
      <c r="Q176" s="8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</row>
    <row r="177" spans="1:2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89"/>
      <c r="M177" s="86" t="s">
        <v>43</v>
      </c>
      <c r="N177" s="87"/>
      <c r="O177" s="87"/>
      <c r="P177" s="87"/>
      <c r="Q177" s="87"/>
      <c r="R177" s="87"/>
      <c r="S177" s="88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5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89"/>
      <c r="M178" s="86" t="s">
        <v>43</v>
      </c>
      <c r="N178" s="87"/>
      <c r="O178" s="87"/>
      <c r="P178" s="87"/>
      <c r="Q178" s="87"/>
      <c r="R178" s="87"/>
      <c r="S178" s="88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5" ht="14.25" customHeight="1" x14ac:dyDescent="0.25">
      <c r="A179" s="90" t="s">
        <v>79</v>
      </c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67"/>
      <c r="Y179" s="67"/>
    </row>
    <row r="180" spans="1:25" ht="27" customHeight="1" x14ac:dyDescent="0.25">
      <c r="A180" s="64" t="s">
        <v>316</v>
      </c>
      <c r="B180" s="64" t="s">
        <v>317</v>
      </c>
      <c r="C180" s="37">
        <v>4301051409</v>
      </c>
      <c r="D180" s="80">
        <v>4680115881556</v>
      </c>
      <c r="E180" s="8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140</v>
      </c>
      <c r="L180" s="38">
        <v>45</v>
      </c>
      <c r="M180" s="212" t="s">
        <v>318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</row>
    <row r="181" spans="1:25" ht="16.5" customHeight="1" x14ac:dyDescent="0.25">
      <c r="A181" s="64" t="s">
        <v>319</v>
      </c>
      <c r="B181" s="64" t="s">
        <v>320</v>
      </c>
      <c r="C181" s="37">
        <v>4301051101</v>
      </c>
      <c r="D181" s="80">
        <v>4607091387766</v>
      </c>
      <c r="E181" s="8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78</v>
      </c>
      <c r="L181" s="38">
        <v>40</v>
      </c>
      <c r="M181" s="213" t="str">
        <f>HYPERLINK("https://abiproduct.ru/products/Охлажденные/Стародворье/Бордо/Сосиски/P002209/","Сосиски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321</v>
      </c>
      <c r="B182" s="64" t="s">
        <v>322</v>
      </c>
      <c r="C182" s="37">
        <v>4301051116</v>
      </c>
      <c r="D182" s="80">
        <v>4607091387957</v>
      </c>
      <c r="E182" s="8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78</v>
      </c>
      <c r="L182" s="38">
        <v>40</v>
      </c>
      <c r="M182" s="214" t="str">
        <f>HYPERLINK("https://abiproduct.ru/products/Охлажденные/Стародворье/Бордо/Сосиски/P002205/","Сосиски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27" customHeight="1" x14ac:dyDescent="0.25">
      <c r="A183" s="64" t="s">
        <v>323</v>
      </c>
      <c r="B183" s="64" t="s">
        <v>324</v>
      </c>
      <c r="C183" s="37">
        <v>4301051115</v>
      </c>
      <c r="D183" s="80">
        <v>4607091387964</v>
      </c>
      <c r="E183" s="8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78</v>
      </c>
      <c r="L183" s="38">
        <v>40</v>
      </c>
      <c r="M183" s="215" t="str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325</v>
      </c>
      <c r="B184" s="64" t="s">
        <v>326</v>
      </c>
      <c r="C184" s="37">
        <v>4301051470</v>
      </c>
      <c r="D184" s="80">
        <v>4680115880573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140</v>
      </c>
      <c r="L184" s="38">
        <v>45</v>
      </c>
      <c r="M184" s="207" t="s">
        <v>327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328</v>
      </c>
      <c r="B185" s="64" t="s">
        <v>329</v>
      </c>
      <c r="C185" s="37">
        <v>4301051408</v>
      </c>
      <c r="D185" s="80">
        <v>4680115881594</v>
      </c>
      <c r="E185" s="8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140</v>
      </c>
      <c r="L185" s="38">
        <v>40</v>
      </c>
      <c r="M185" s="208" t="s">
        <v>330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27" customHeight="1" x14ac:dyDescent="0.25">
      <c r="A186" s="64" t="s">
        <v>331</v>
      </c>
      <c r="B186" s="64" t="s">
        <v>332</v>
      </c>
      <c r="C186" s="37">
        <v>4301051433</v>
      </c>
      <c r="D186" s="80">
        <v>4680115881587</v>
      </c>
      <c r="E186" s="8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78</v>
      </c>
      <c r="L186" s="38">
        <v>35</v>
      </c>
      <c r="M186" s="209" t="s">
        <v>333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334</v>
      </c>
      <c r="B187" s="64" t="s">
        <v>335</v>
      </c>
      <c r="C187" s="37">
        <v>4301051380</v>
      </c>
      <c r="D187" s="80">
        <v>4680115880962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78</v>
      </c>
      <c r="L187" s="38">
        <v>40</v>
      </c>
      <c r="M187" s="210" t="s">
        <v>336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337</v>
      </c>
      <c r="B188" s="64" t="s">
        <v>338</v>
      </c>
      <c r="C188" s="37">
        <v>4301051411</v>
      </c>
      <c r="D188" s="80">
        <v>4680115881617</v>
      </c>
      <c r="E188" s="8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140</v>
      </c>
      <c r="L188" s="38">
        <v>40</v>
      </c>
      <c r="M188" s="211" t="s">
        <v>339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340</v>
      </c>
      <c r="B189" s="64" t="s">
        <v>341</v>
      </c>
      <c r="C189" s="37">
        <v>4301051377</v>
      </c>
      <c r="D189" s="80">
        <v>4680115881228</v>
      </c>
      <c r="E189" s="8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35</v>
      </c>
      <c r="M189" s="202" t="str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342</v>
      </c>
      <c r="B190" s="64" t="s">
        <v>343</v>
      </c>
      <c r="C190" s="37">
        <v>4301051432</v>
      </c>
      <c r="D190" s="80">
        <v>4680115881037</v>
      </c>
      <c r="E190" s="8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78</v>
      </c>
      <c r="L190" s="38">
        <v>35</v>
      </c>
      <c r="M190" s="203" t="s">
        <v>344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345</v>
      </c>
      <c r="B191" s="64" t="s">
        <v>346</v>
      </c>
      <c r="C191" s="37">
        <v>4301051384</v>
      </c>
      <c r="D191" s="80">
        <v>4680115881211</v>
      </c>
      <c r="E191" s="8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78</v>
      </c>
      <c r="L191" s="38">
        <v>45</v>
      </c>
      <c r="M191" s="204" t="s">
        <v>347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348</v>
      </c>
      <c r="B192" s="64" t="s">
        <v>349</v>
      </c>
      <c r="C192" s="37">
        <v>4301051378</v>
      </c>
      <c r="D192" s="80">
        <v>4680115881020</v>
      </c>
      <c r="E192" s="8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78</v>
      </c>
      <c r="L192" s="38">
        <v>45</v>
      </c>
      <c r="M192" s="205" t="s">
        <v>350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</row>
    <row r="193" spans="1:25" ht="16.5" customHeight="1" x14ac:dyDescent="0.25">
      <c r="A193" s="64" t="s">
        <v>351</v>
      </c>
      <c r="B193" s="64" t="s">
        <v>352</v>
      </c>
      <c r="C193" s="37">
        <v>4301051134</v>
      </c>
      <c r="D193" s="80">
        <v>4607091381672</v>
      </c>
      <c r="E193" s="8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78</v>
      </c>
      <c r="L193" s="38">
        <v>40</v>
      </c>
      <c r="M193" s="206" t="str">
        <f>HYPERLINK("https://abiproduct.ru/products/Охлажденные/Стародворье/Бордо/Сосиски/P002204/","Сосиски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353</v>
      </c>
      <c r="B194" s="64" t="s">
        <v>354</v>
      </c>
      <c r="C194" s="37">
        <v>4301051130</v>
      </c>
      <c r="D194" s="80">
        <v>4607091387537</v>
      </c>
      <c r="E194" s="8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78</v>
      </c>
      <c r="L194" s="38">
        <v>40</v>
      </c>
      <c r="M194" s="197" t="str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355</v>
      </c>
      <c r="B195" s="64" t="s">
        <v>356</v>
      </c>
      <c r="C195" s="37">
        <v>4301051132</v>
      </c>
      <c r="D195" s="80">
        <v>4607091387513</v>
      </c>
      <c r="E195" s="8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78</v>
      </c>
      <c r="L195" s="38">
        <v>40</v>
      </c>
      <c r="M195" s="198" t="str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357</v>
      </c>
      <c r="B196" s="64" t="s">
        <v>358</v>
      </c>
      <c r="C196" s="37">
        <v>4301051407</v>
      </c>
      <c r="D196" s="80">
        <v>4680115882195</v>
      </c>
      <c r="E196" s="8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140</v>
      </c>
      <c r="L196" s="38">
        <v>40</v>
      </c>
      <c r="M196" s="199" t="s">
        <v>359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360</v>
      </c>
      <c r="B197" s="64" t="s">
        <v>361</v>
      </c>
      <c r="C197" s="37">
        <v>4301051468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140</v>
      </c>
      <c r="L197" s="38">
        <v>45</v>
      </c>
      <c r="M197" s="200" t="s">
        <v>362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363</v>
      </c>
      <c r="B198" s="64" t="s">
        <v>364</v>
      </c>
      <c r="C198" s="37">
        <v>4301051469</v>
      </c>
      <c r="D198" s="80">
        <v>4680115880221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140</v>
      </c>
      <c r="L198" s="38">
        <v>45</v>
      </c>
      <c r="M198" s="201" t="s">
        <v>365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16.5" customHeight="1" x14ac:dyDescent="0.25">
      <c r="A199" s="64" t="s">
        <v>366</v>
      </c>
      <c r="B199" s="64" t="s">
        <v>367</v>
      </c>
      <c r="C199" s="37">
        <v>4301051326</v>
      </c>
      <c r="D199" s="80">
        <v>4680115880504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78</v>
      </c>
      <c r="L199" s="38">
        <v>40</v>
      </c>
      <c r="M199" s="194" t="str">
        <f>HYPERLINK("https://abiproduct.ru/products/Охлажденные/Стародворье/Бордо/Сосиски/P003071/","Сосиски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368</v>
      </c>
      <c r="B200" s="64" t="s">
        <v>369</v>
      </c>
      <c r="C200" s="37">
        <v>4301051410</v>
      </c>
      <c r="D200" s="80">
        <v>4680115882164</v>
      </c>
      <c r="E200" s="8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140</v>
      </c>
      <c r="L200" s="38">
        <v>40</v>
      </c>
      <c r="M200" s="195" t="s">
        <v>370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89"/>
      <c r="M201" s="86" t="s">
        <v>43</v>
      </c>
      <c r="N201" s="87"/>
      <c r="O201" s="87"/>
      <c r="P201" s="87"/>
      <c r="Q201" s="87"/>
      <c r="R201" s="87"/>
      <c r="S201" s="88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5" ht="14.25" customHeight="1" x14ac:dyDescent="0.25">
      <c r="A203" s="90" t="s">
        <v>209</v>
      </c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67"/>
      <c r="Y203" s="67"/>
    </row>
    <row r="204" spans="1:25" ht="16.5" customHeight="1" x14ac:dyDescent="0.25">
      <c r="A204" s="64" t="s">
        <v>371</v>
      </c>
      <c r="B204" s="64" t="s">
        <v>372</v>
      </c>
      <c r="C204" s="37">
        <v>4301060326</v>
      </c>
      <c r="D204" s="80">
        <v>4607091380880</v>
      </c>
      <c r="E204" s="8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196" t="str">
        <f>HYPERLINK("https://abiproduct.ru/products/Охлажденные/Стародворье/Бордо/Сардельки/P002061/","Сардельки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82"/>
      <c r="O204" s="82"/>
      <c r="P204" s="82"/>
      <c r="Q204" s="8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</row>
    <row r="205" spans="1:25" ht="27" customHeight="1" x14ac:dyDescent="0.25">
      <c r="A205" s="64" t="s">
        <v>373</v>
      </c>
      <c r="B205" s="64" t="s">
        <v>374</v>
      </c>
      <c r="C205" s="37">
        <v>4301060308</v>
      </c>
      <c r="D205" s="80">
        <v>4607091384482</v>
      </c>
      <c r="E205" s="8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78</v>
      </c>
      <c r="L205" s="38">
        <v>30</v>
      </c>
      <c r="M205" s="189" t="str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16.5" customHeight="1" x14ac:dyDescent="0.25">
      <c r="A206" s="64" t="s">
        <v>375</v>
      </c>
      <c r="B206" s="64" t="s">
        <v>376</v>
      </c>
      <c r="C206" s="37">
        <v>4301060325</v>
      </c>
      <c r="D206" s="80">
        <v>4607091380897</v>
      </c>
      <c r="E206" s="8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78</v>
      </c>
      <c r="L206" s="38">
        <v>30</v>
      </c>
      <c r="M206" s="190" t="str">
        <f>HYPERLINK("https://abiproduct.ru/products/Охлажденные/Стародворье/Бордо/Сардельки/P002036/","Сардельки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377</v>
      </c>
      <c r="B207" s="64" t="s">
        <v>378</v>
      </c>
      <c r="C207" s="37">
        <v>4301060338</v>
      </c>
      <c r="D207" s="80">
        <v>4680115880801</v>
      </c>
      <c r="E207" s="8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78</v>
      </c>
      <c r="L207" s="38">
        <v>40</v>
      </c>
      <c r="M207" s="191" t="s">
        <v>379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</row>
    <row r="208" spans="1:25" ht="27" customHeight="1" x14ac:dyDescent="0.25">
      <c r="A208" s="64" t="s">
        <v>380</v>
      </c>
      <c r="B208" s="64" t="s">
        <v>381</v>
      </c>
      <c r="C208" s="37">
        <v>4301060339</v>
      </c>
      <c r="D208" s="80">
        <v>4680115880818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2" t="s">
        <v>382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16.5" customHeight="1" x14ac:dyDescent="0.25">
      <c r="A209" s="64" t="s">
        <v>383</v>
      </c>
      <c r="B209" s="64" t="s">
        <v>384</v>
      </c>
      <c r="C209" s="37">
        <v>4301060337</v>
      </c>
      <c r="D209" s="80">
        <v>4680115880368</v>
      </c>
      <c r="E209" s="8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140</v>
      </c>
      <c r="L209" s="38">
        <v>40</v>
      </c>
      <c r="M209" s="193" t="s">
        <v>385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</row>
    <row r="210" spans="1:25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89"/>
      <c r="M210" s="86" t="s">
        <v>43</v>
      </c>
      <c r="N210" s="87"/>
      <c r="O210" s="87"/>
      <c r="P210" s="87"/>
      <c r="Q210" s="87"/>
      <c r="R210" s="87"/>
      <c r="S210" s="88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5" ht="14.25" customHeight="1" x14ac:dyDescent="0.25">
      <c r="A212" s="90" t="s">
        <v>93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67"/>
      <c r="Y212" s="67"/>
    </row>
    <row r="213" spans="1:25" ht="16.5" customHeight="1" x14ac:dyDescent="0.25">
      <c r="A213" s="64" t="s">
        <v>386</v>
      </c>
      <c r="B213" s="64" t="s">
        <v>387</v>
      </c>
      <c r="C213" s="37">
        <v>4301030232</v>
      </c>
      <c r="D213" s="80">
        <v>4607091388374</v>
      </c>
      <c r="E213" s="8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96</v>
      </c>
      <c r="L213" s="38">
        <v>180</v>
      </c>
      <c r="M213" s="186" t="s">
        <v>388</v>
      </c>
      <c r="N213" s="82"/>
      <c r="O213" s="82"/>
      <c r="P213" s="82"/>
      <c r="Q213" s="8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</row>
    <row r="214" spans="1:25" ht="27" customHeight="1" x14ac:dyDescent="0.25">
      <c r="A214" s="64" t="s">
        <v>389</v>
      </c>
      <c r="B214" s="64" t="s">
        <v>390</v>
      </c>
      <c r="C214" s="37">
        <v>4301030235</v>
      </c>
      <c r="D214" s="80">
        <v>4607091388381</v>
      </c>
      <c r="E214" s="8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96</v>
      </c>
      <c r="L214" s="38">
        <v>180</v>
      </c>
      <c r="M214" s="187" t="s">
        <v>391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392</v>
      </c>
      <c r="B215" s="64" t="s">
        <v>393</v>
      </c>
      <c r="C215" s="37">
        <v>4301030233</v>
      </c>
      <c r="D215" s="80">
        <v>4607091388404</v>
      </c>
      <c r="E215" s="8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96</v>
      </c>
      <c r="L215" s="38">
        <v>180</v>
      </c>
      <c r="M215" s="188" t="str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89"/>
      <c r="M216" s="86" t="s">
        <v>43</v>
      </c>
      <c r="N216" s="87"/>
      <c r="O216" s="87"/>
      <c r="P216" s="87"/>
      <c r="Q216" s="87"/>
      <c r="R216" s="87"/>
      <c r="S216" s="88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5" ht="14.25" customHeight="1" x14ac:dyDescent="0.25">
      <c r="A218" s="90" t="s">
        <v>394</v>
      </c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67"/>
      <c r="Y218" s="67"/>
    </row>
    <row r="219" spans="1:25" ht="16.5" customHeight="1" x14ac:dyDescent="0.25">
      <c r="A219" s="64" t="s">
        <v>395</v>
      </c>
      <c r="B219" s="64" t="s">
        <v>396</v>
      </c>
      <c r="C219" s="37">
        <v>4301180002</v>
      </c>
      <c r="D219" s="80">
        <v>4680115880122</v>
      </c>
      <c r="E219" s="8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397</v>
      </c>
      <c r="L219" s="38">
        <v>730</v>
      </c>
      <c r="M219" s="183" t="str">
        <f>HYPERLINK("https://abiproduct.ru/products/Охлажденные/Стародворье/Бордо/Паштеты/P002649/","Паштеты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82"/>
      <c r="O219" s="82"/>
      <c r="P219" s="82"/>
      <c r="Q219" s="8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16.5" customHeight="1" x14ac:dyDescent="0.25">
      <c r="A220" s="64" t="s">
        <v>398</v>
      </c>
      <c r="B220" s="64" t="s">
        <v>399</v>
      </c>
      <c r="C220" s="37">
        <v>4301180007</v>
      </c>
      <c r="D220" s="80">
        <v>4680115881808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397</v>
      </c>
      <c r="L220" s="38">
        <v>730</v>
      </c>
      <c r="M220" s="184" t="s">
        <v>400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27" customHeight="1" x14ac:dyDescent="0.25">
      <c r="A221" s="64" t="s">
        <v>401</v>
      </c>
      <c r="B221" s="64" t="s">
        <v>402</v>
      </c>
      <c r="C221" s="37">
        <v>4301180006</v>
      </c>
      <c r="D221" s="80">
        <v>4680115881822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397</v>
      </c>
      <c r="L221" s="38">
        <v>730</v>
      </c>
      <c r="M221" s="185" t="s">
        <v>403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404</v>
      </c>
      <c r="B222" s="64" t="s">
        <v>405</v>
      </c>
      <c r="C222" s="37">
        <v>4301180001</v>
      </c>
      <c r="D222" s="80">
        <v>4680115880016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397</v>
      </c>
      <c r="L222" s="38">
        <v>730</v>
      </c>
      <c r="M222" s="181" t="str">
        <f>HYPERLINK("https://abiproduct.ru/products/Охлажденные/Стародворье/Бордо/Паштеты/P002648/","Паштеты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89"/>
      <c r="M223" s="86" t="s">
        <v>43</v>
      </c>
      <c r="N223" s="87"/>
      <c r="O223" s="87"/>
      <c r="P223" s="87"/>
      <c r="Q223" s="87"/>
      <c r="R223" s="87"/>
      <c r="S223" s="88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5" ht="16.5" customHeight="1" x14ac:dyDescent="0.25">
      <c r="A225" s="96" t="s">
        <v>406</v>
      </c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66"/>
      <c r="Y225" s="66"/>
    </row>
    <row r="226" spans="1:25" ht="14.25" customHeight="1" x14ac:dyDescent="0.25">
      <c r="A226" s="90" t="s">
        <v>116</v>
      </c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67"/>
      <c r="Y226" s="67"/>
    </row>
    <row r="227" spans="1:25" ht="27" customHeight="1" x14ac:dyDescent="0.25">
      <c r="A227" s="64" t="s">
        <v>407</v>
      </c>
      <c r="B227" s="64" t="s">
        <v>408</v>
      </c>
      <c r="C227" s="37">
        <v>4301011315</v>
      </c>
      <c r="D227" s="80">
        <v>4607091387421</v>
      </c>
      <c r="E227" s="8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112</v>
      </c>
      <c r="L227" s="38">
        <v>55</v>
      </c>
      <c r="M227" s="182" t="str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82"/>
      <c r="O227" s="82"/>
      <c r="P227" s="82"/>
      <c r="Q227" s="8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407</v>
      </c>
      <c r="B228" s="64" t="s">
        <v>409</v>
      </c>
      <c r="C228" s="37">
        <v>4301011121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245</v>
      </c>
      <c r="L228" s="38">
        <v>55</v>
      </c>
      <c r="M228" s="176" t="str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410</v>
      </c>
      <c r="B229" s="64" t="s">
        <v>411</v>
      </c>
      <c r="C229" s="37">
        <v>4301011396</v>
      </c>
      <c r="D229" s="80">
        <v>4607091387452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245</v>
      </c>
      <c r="L229" s="38">
        <v>55</v>
      </c>
      <c r="M229" s="177" t="str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410</v>
      </c>
      <c r="B230" s="64" t="s">
        <v>412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140</v>
      </c>
      <c r="L230" s="38">
        <v>55</v>
      </c>
      <c r="M230" s="178" t="str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413</v>
      </c>
      <c r="B231" s="64" t="s">
        <v>414</v>
      </c>
      <c r="C231" s="37">
        <v>4301011313</v>
      </c>
      <c r="D231" s="80">
        <v>4607091385984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112</v>
      </c>
      <c r="L231" s="38">
        <v>55</v>
      </c>
      <c r="M231" s="179" t="str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415</v>
      </c>
      <c r="B232" s="64" t="s">
        <v>416</v>
      </c>
      <c r="C232" s="37">
        <v>4301011316</v>
      </c>
      <c r="D232" s="80">
        <v>4607091387438</v>
      </c>
      <c r="E232" s="8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112</v>
      </c>
      <c r="L232" s="38">
        <v>55</v>
      </c>
      <c r="M232" s="180" t="str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417</v>
      </c>
      <c r="B233" s="64" t="s">
        <v>418</v>
      </c>
      <c r="C233" s="37">
        <v>4301011318</v>
      </c>
      <c r="D233" s="80">
        <v>4607091387469</v>
      </c>
      <c r="E233" s="8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78</v>
      </c>
      <c r="L233" s="38">
        <v>55</v>
      </c>
      <c r="M233" s="173" t="str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89"/>
      <c r="M234" s="86" t="s">
        <v>43</v>
      </c>
      <c r="N234" s="87"/>
      <c r="O234" s="87"/>
      <c r="P234" s="87"/>
      <c r="Q234" s="87"/>
      <c r="R234" s="87"/>
      <c r="S234" s="88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5" ht="14.25" customHeight="1" x14ac:dyDescent="0.25">
      <c r="A236" s="90" t="s">
        <v>74</v>
      </c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67"/>
      <c r="Y236" s="67"/>
    </row>
    <row r="237" spans="1:25" ht="27" customHeight="1" x14ac:dyDescent="0.25">
      <c r="A237" s="64" t="s">
        <v>419</v>
      </c>
      <c r="B237" s="64" t="s">
        <v>420</v>
      </c>
      <c r="C237" s="37">
        <v>4301031154</v>
      </c>
      <c r="D237" s="80">
        <v>4607091387292</v>
      </c>
      <c r="E237" s="8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78</v>
      </c>
      <c r="L237" s="38">
        <v>45</v>
      </c>
      <c r="M237" s="174" t="str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82"/>
      <c r="O237" s="82"/>
      <c r="P237" s="82"/>
      <c r="Q237" s="8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</row>
    <row r="238" spans="1:25" ht="27" customHeight="1" x14ac:dyDescent="0.25">
      <c r="A238" s="64" t="s">
        <v>421</v>
      </c>
      <c r="B238" s="64" t="s">
        <v>422</v>
      </c>
      <c r="C238" s="37">
        <v>4301031155</v>
      </c>
      <c r="D238" s="80">
        <v>4607091387315</v>
      </c>
      <c r="E238" s="8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78</v>
      </c>
      <c r="L238" s="38">
        <v>45</v>
      </c>
      <c r="M238" s="175" t="str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89"/>
      <c r="M239" s="86" t="s">
        <v>43</v>
      </c>
      <c r="N239" s="87"/>
      <c r="O239" s="87"/>
      <c r="P239" s="87"/>
      <c r="Q239" s="87"/>
      <c r="R239" s="87"/>
      <c r="S239" s="88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5" ht="16.5" customHeight="1" x14ac:dyDescent="0.25">
      <c r="A241" s="96" t="s">
        <v>423</v>
      </c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66"/>
      <c r="Y241" s="66"/>
    </row>
    <row r="242" spans="1:25" ht="14.25" customHeight="1" x14ac:dyDescent="0.25">
      <c r="A242" s="90" t="s">
        <v>74</v>
      </c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67"/>
      <c r="Y242" s="67"/>
    </row>
    <row r="243" spans="1:25" ht="37.5" customHeight="1" x14ac:dyDescent="0.25">
      <c r="A243" s="64" t="s">
        <v>424</v>
      </c>
      <c r="B243" s="64" t="s">
        <v>425</v>
      </c>
      <c r="C243" s="37">
        <v>4301030368</v>
      </c>
      <c r="D243" s="80">
        <v>4607091383232</v>
      </c>
      <c r="E243" s="8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78</v>
      </c>
      <c r="L243" s="38">
        <v>35</v>
      </c>
      <c r="M243" s="171" t="str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82"/>
      <c r="O243" s="82"/>
      <c r="P243" s="82"/>
      <c r="Q243" s="83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</row>
    <row r="244" spans="1:25" ht="27" customHeight="1" x14ac:dyDescent="0.25">
      <c r="A244" s="64" t="s">
        <v>426</v>
      </c>
      <c r="B244" s="64" t="s">
        <v>427</v>
      </c>
      <c r="C244" s="37">
        <v>4301031066</v>
      </c>
      <c r="D244" s="80">
        <v>4607091383836</v>
      </c>
      <c r="E244" s="8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78</v>
      </c>
      <c r="L244" s="38">
        <v>40</v>
      </c>
      <c r="M244" s="172" t="str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89"/>
      <c r="M245" s="86" t="s">
        <v>43</v>
      </c>
      <c r="N245" s="87"/>
      <c r="O245" s="87"/>
      <c r="P245" s="87"/>
      <c r="Q245" s="87"/>
      <c r="R245" s="87"/>
      <c r="S245" s="88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5" ht="14.25" customHeight="1" x14ac:dyDescent="0.25">
      <c r="A247" s="90" t="s">
        <v>79</v>
      </c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67"/>
      <c r="Y247" s="67"/>
    </row>
    <row r="248" spans="1:25" ht="27" customHeight="1" x14ac:dyDescent="0.25">
      <c r="A248" s="64" t="s">
        <v>428</v>
      </c>
      <c r="B248" s="64" t="s">
        <v>429</v>
      </c>
      <c r="C248" s="37">
        <v>4301051142</v>
      </c>
      <c r="D248" s="80">
        <v>4607091387919</v>
      </c>
      <c r="E248" s="8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78</v>
      </c>
      <c r="L248" s="38">
        <v>45</v>
      </c>
      <c r="M248" s="168" t="str">
        <f>HYPERLINK("https://abiproduct.ru/products/Охлажденные/Стародворье/Бавария/Сосиски/P002202/","Сосиски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82"/>
      <c r="O248" s="82"/>
      <c r="P248" s="82"/>
      <c r="Q248" s="8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</row>
    <row r="249" spans="1:25" ht="27" customHeight="1" x14ac:dyDescent="0.25">
      <c r="A249" s="64" t="s">
        <v>430</v>
      </c>
      <c r="B249" s="64" t="s">
        <v>431</v>
      </c>
      <c r="C249" s="37">
        <v>4301051109</v>
      </c>
      <c r="D249" s="80">
        <v>4607091383942</v>
      </c>
      <c r="E249" s="8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140</v>
      </c>
      <c r="L249" s="38">
        <v>45</v>
      </c>
      <c r="M249" s="169" t="str">
        <f>HYPERLINK("https://abiproduct.ru/products/Охлажденные/Стародворье/Бавария/Сосиски/P002201/","Сосиски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432</v>
      </c>
      <c r="B250" s="64" t="s">
        <v>433</v>
      </c>
      <c r="C250" s="37">
        <v>4301051300</v>
      </c>
      <c r="D250" s="80">
        <v>4607091383959</v>
      </c>
      <c r="E250" s="8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78</v>
      </c>
      <c r="L250" s="38">
        <v>35</v>
      </c>
      <c r="M250" s="170" t="str">
        <f>HYPERLINK("https://abiproduct.ru/products/Охлажденные/Стародворье/Бавария/Сосиски/P001837/","Сосиски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89"/>
      <c r="M251" s="86" t="s">
        <v>43</v>
      </c>
      <c r="N251" s="87"/>
      <c r="O251" s="87"/>
      <c r="P251" s="87"/>
      <c r="Q251" s="87"/>
      <c r="R251" s="87"/>
      <c r="S251" s="88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5" ht="14.25" customHeight="1" x14ac:dyDescent="0.25">
      <c r="A253" s="90" t="s">
        <v>209</v>
      </c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67"/>
      <c r="Y253" s="67"/>
    </row>
    <row r="254" spans="1:25" ht="27" customHeight="1" x14ac:dyDescent="0.25">
      <c r="A254" s="64" t="s">
        <v>434</v>
      </c>
      <c r="B254" s="64" t="s">
        <v>435</v>
      </c>
      <c r="C254" s="37">
        <v>4301060324</v>
      </c>
      <c r="D254" s="80">
        <v>4607091388831</v>
      </c>
      <c r="E254" s="8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78</v>
      </c>
      <c r="L254" s="38">
        <v>40</v>
      </c>
      <c r="M254" s="167" t="str">
        <f>HYPERLINK("https://abiproduct.ru/products/Охлажденные/Стародворье/Бавария/Сардельки/P002361/","Сардельки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82"/>
      <c r="O254" s="82"/>
      <c r="P254" s="82"/>
      <c r="Q254" s="83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</row>
    <row r="255" spans="1:25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89"/>
      <c r="M255" s="86" t="s">
        <v>43</v>
      </c>
      <c r="N255" s="87"/>
      <c r="O255" s="87"/>
      <c r="P255" s="87"/>
      <c r="Q255" s="87"/>
      <c r="R255" s="87"/>
      <c r="S255" s="88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5" ht="14.25" customHeight="1" x14ac:dyDescent="0.25">
      <c r="A257" s="90" t="s">
        <v>93</v>
      </c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67"/>
      <c r="Y257" s="67"/>
    </row>
    <row r="258" spans="1:25" ht="27" customHeight="1" x14ac:dyDescent="0.25">
      <c r="A258" s="64" t="s">
        <v>436</v>
      </c>
      <c r="B258" s="64" t="s">
        <v>437</v>
      </c>
      <c r="C258" s="37">
        <v>4301032015</v>
      </c>
      <c r="D258" s="80">
        <v>4607091383102</v>
      </c>
      <c r="E258" s="8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96</v>
      </c>
      <c r="L258" s="38">
        <v>180</v>
      </c>
      <c r="M258" s="165" t="str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82"/>
      <c r="O258" s="82"/>
      <c r="P258" s="82"/>
      <c r="Q258" s="8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</row>
    <row r="259" spans="1:25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89"/>
      <c r="M259" s="86" t="s">
        <v>43</v>
      </c>
      <c r="N259" s="87"/>
      <c r="O259" s="87"/>
      <c r="P259" s="87"/>
      <c r="Q259" s="87"/>
      <c r="R259" s="87"/>
      <c r="S259" s="88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5" ht="14.25" customHeight="1" x14ac:dyDescent="0.25">
      <c r="A261" s="90" t="s">
        <v>104</v>
      </c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67"/>
      <c r="Y261" s="67"/>
    </row>
    <row r="262" spans="1:25" ht="27" customHeight="1" x14ac:dyDescent="0.25">
      <c r="A262" s="64" t="s">
        <v>438</v>
      </c>
      <c r="B262" s="64" t="s">
        <v>439</v>
      </c>
      <c r="C262" s="37">
        <v>4301032026</v>
      </c>
      <c r="D262" s="80">
        <v>4607091389142</v>
      </c>
      <c r="E262" s="8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440</v>
      </c>
      <c r="L262" s="38">
        <v>150</v>
      </c>
      <c r="M262" s="166" t="str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82"/>
      <c r="O262" s="82"/>
      <c r="P262" s="82"/>
      <c r="Q262" s="8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</row>
    <row r="263" spans="1:25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89"/>
      <c r="M263" s="86" t="s">
        <v>43</v>
      </c>
      <c r="N263" s="87"/>
      <c r="O263" s="87"/>
      <c r="P263" s="87"/>
      <c r="Q263" s="87"/>
      <c r="R263" s="87"/>
      <c r="S263" s="88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5" ht="27.75" customHeight="1" x14ac:dyDescent="0.2">
      <c r="A265" s="95" t="s">
        <v>441</v>
      </c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55"/>
      <c r="Y265" s="55"/>
    </row>
    <row r="266" spans="1:25" ht="16.5" customHeight="1" x14ac:dyDescent="0.25">
      <c r="A266" s="96" t="s">
        <v>442</v>
      </c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66"/>
      <c r="Y266" s="66"/>
    </row>
    <row r="267" spans="1:25" ht="14.25" customHeight="1" x14ac:dyDescent="0.25">
      <c r="A267" s="90" t="s">
        <v>116</v>
      </c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67"/>
      <c r="Y267" s="67"/>
    </row>
    <row r="268" spans="1:25" ht="27" customHeight="1" x14ac:dyDescent="0.25">
      <c r="A268" s="64" t="s">
        <v>443</v>
      </c>
      <c r="B268" s="64" t="s">
        <v>444</v>
      </c>
      <c r="C268" s="37">
        <v>4301011239</v>
      </c>
      <c r="D268" s="80">
        <v>4607091383997</v>
      </c>
      <c r="E268" s="8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245</v>
      </c>
      <c r="L268" s="38">
        <v>60</v>
      </c>
      <c r="M268" s="163" t="str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82"/>
      <c r="O268" s="82"/>
      <c r="P268" s="82"/>
      <c r="Q268" s="8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</row>
    <row r="269" spans="1:25" ht="27" customHeight="1" x14ac:dyDescent="0.25">
      <c r="A269" s="64" t="s">
        <v>443</v>
      </c>
      <c r="B269" s="64" t="s">
        <v>445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4" t="str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1270</v>
      </c>
      <c r="V269" s="56">
        <f t="shared" si="13"/>
        <v>1275</v>
      </c>
      <c r="W269" s="42">
        <f>IFERROR(IF(V269=0,"",ROUNDUP(V269/H269,0)*0.02175),"")</f>
        <v>1.8487499999999999</v>
      </c>
      <c r="X269" s="69" t="s">
        <v>48</v>
      </c>
      <c r="Y269" s="70" t="s">
        <v>48</v>
      </c>
    </row>
    <row r="270" spans="1:25" ht="27" customHeight="1" x14ac:dyDescent="0.25">
      <c r="A270" s="64" t="s">
        <v>446</v>
      </c>
      <c r="B270" s="64" t="s">
        <v>447</v>
      </c>
      <c r="C270" s="37">
        <v>4301011326</v>
      </c>
      <c r="D270" s="80">
        <v>4607091384130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158" t="str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140</v>
      </c>
      <c r="V270" s="56">
        <f t="shared" si="13"/>
        <v>150</v>
      </c>
      <c r="W270" s="42">
        <f>IFERROR(IF(V270=0,"",ROUNDUP(V270/H270,0)*0.02175),"")</f>
        <v>0.21749999999999997</v>
      </c>
      <c r="X270" s="69" t="s">
        <v>48</v>
      </c>
      <c r="Y270" s="70" t="s">
        <v>48</v>
      </c>
    </row>
    <row r="271" spans="1:25" ht="27" customHeight="1" x14ac:dyDescent="0.25">
      <c r="A271" s="64" t="s">
        <v>446</v>
      </c>
      <c r="B271" s="64" t="s">
        <v>448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245</v>
      </c>
      <c r="L271" s="38">
        <v>60</v>
      </c>
      <c r="M271" s="159" t="str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16.5" customHeight="1" x14ac:dyDescent="0.25">
      <c r="A272" s="64" t="s">
        <v>449</v>
      </c>
      <c r="B272" s="64" t="s">
        <v>450</v>
      </c>
      <c r="C272" s="37">
        <v>4301011330</v>
      </c>
      <c r="D272" s="80">
        <v>4607091384147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60" t="str">
        <f>HYPERLINK("https://abiproduct.ru/products/Охлажденные/Особый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449</v>
      </c>
      <c r="B273" s="64" t="s">
        <v>451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245</v>
      </c>
      <c r="L273" s="38">
        <v>60</v>
      </c>
      <c r="M273" s="161" t="s">
        <v>452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27" customHeight="1" x14ac:dyDescent="0.25">
      <c r="A274" s="64" t="s">
        <v>453</v>
      </c>
      <c r="B274" s="64" t="s">
        <v>454</v>
      </c>
      <c r="C274" s="37">
        <v>4301011327</v>
      </c>
      <c r="D274" s="80">
        <v>4607091384154</v>
      </c>
      <c r="E274" s="8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78</v>
      </c>
      <c r="L274" s="38">
        <v>60</v>
      </c>
      <c r="M274" s="162" t="str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455</v>
      </c>
      <c r="B275" s="64" t="s">
        <v>456</v>
      </c>
      <c r="C275" s="37">
        <v>4301011332</v>
      </c>
      <c r="D275" s="80">
        <v>4607091384161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55" t="str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89"/>
      <c r="M276" s="86" t="s">
        <v>43</v>
      </c>
      <c r="N276" s="87"/>
      <c r="O276" s="87"/>
      <c r="P276" s="87"/>
      <c r="Q276" s="87"/>
      <c r="R276" s="87"/>
      <c r="S276" s="88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94</v>
      </c>
      <c r="V276" s="44">
        <f>IFERROR(V268/H268,"0")+IFERROR(V269/H269,"0")+IFERROR(V270/H270,"0")+IFERROR(V271/H271,"0")+IFERROR(V272/H272,"0")+IFERROR(V273/H273,"0")+IFERROR(V274/H274,"0")+IFERROR(V275/H275,"0")</f>
        <v>95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2.0662499999999997</v>
      </c>
      <c r="X276" s="68"/>
      <c r="Y276" s="68"/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0</v>
      </c>
      <c r="U277" s="44">
        <f>IFERROR(SUM(U268:U275),"0")</f>
        <v>1410</v>
      </c>
      <c r="V277" s="44">
        <f>IFERROR(SUM(V268:V275),"0")</f>
        <v>1425</v>
      </c>
      <c r="W277" s="43"/>
      <c r="X277" s="68"/>
      <c r="Y277" s="68"/>
    </row>
    <row r="278" spans="1:25" ht="14.25" customHeight="1" x14ac:dyDescent="0.25">
      <c r="A278" s="90" t="s">
        <v>109</v>
      </c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67"/>
      <c r="Y278" s="67"/>
    </row>
    <row r="279" spans="1:25" ht="27" customHeight="1" x14ac:dyDescent="0.25">
      <c r="A279" s="64" t="s">
        <v>457</v>
      </c>
      <c r="B279" s="64" t="s">
        <v>458</v>
      </c>
      <c r="C279" s="37">
        <v>4301020178</v>
      </c>
      <c r="D279" s="80">
        <v>4607091383980</v>
      </c>
      <c r="E279" s="8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112</v>
      </c>
      <c r="L279" s="38">
        <v>50</v>
      </c>
      <c r="M279" s="156" t="str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82"/>
      <c r="O279" s="82"/>
      <c r="P279" s="82"/>
      <c r="Q279" s="83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</row>
    <row r="280" spans="1:25" ht="27" customHeight="1" x14ac:dyDescent="0.25">
      <c r="A280" s="64" t="s">
        <v>459</v>
      </c>
      <c r="B280" s="64" t="s">
        <v>460</v>
      </c>
      <c r="C280" s="37">
        <v>4301020179</v>
      </c>
      <c r="D280" s="80">
        <v>4607091384178</v>
      </c>
      <c r="E280" s="8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112</v>
      </c>
      <c r="L280" s="38">
        <v>50</v>
      </c>
      <c r="M280" s="157" t="str">
        <f>HYPERLINK("https://abiproduct.ru/products/Охлажденные/Особый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</row>
    <row r="281" spans="1:25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89"/>
      <c r="M281" s="86" t="s">
        <v>43</v>
      </c>
      <c r="N281" s="87"/>
      <c r="O281" s="87"/>
      <c r="P281" s="87"/>
      <c r="Q281" s="87"/>
      <c r="R281" s="87"/>
      <c r="S281" s="88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5" ht="14.25" customHeight="1" x14ac:dyDescent="0.25">
      <c r="A283" s="90" t="s">
        <v>74</v>
      </c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67"/>
      <c r="Y283" s="67"/>
    </row>
    <row r="284" spans="1:25" ht="27" customHeight="1" x14ac:dyDescent="0.25">
      <c r="A284" s="64" t="s">
        <v>461</v>
      </c>
      <c r="B284" s="64" t="s">
        <v>462</v>
      </c>
      <c r="C284" s="37">
        <v>4301031141</v>
      </c>
      <c r="D284" s="80">
        <v>4607091384833</v>
      </c>
      <c r="E284" s="8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78</v>
      </c>
      <c r="L284" s="38">
        <v>35</v>
      </c>
      <c r="M284" s="153" t="str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82"/>
      <c r="O284" s="82"/>
      <c r="P284" s="82"/>
      <c r="Q284" s="8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</row>
    <row r="285" spans="1:25" ht="27" customHeight="1" x14ac:dyDescent="0.25">
      <c r="A285" s="64" t="s">
        <v>463</v>
      </c>
      <c r="B285" s="64" t="s">
        <v>464</v>
      </c>
      <c r="C285" s="37">
        <v>4301031137</v>
      </c>
      <c r="D285" s="80">
        <v>4607091384857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tr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89"/>
      <c r="M286" s="86" t="s">
        <v>43</v>
      </c>
      <c r="N286" s="87"/>
      <c r="O286" s="87"/>
      <c r="P286" s="87"/>
      <c r="Q286" s="87"/>
      <c r="R286" s="87"/>
      <c r="S286" s="88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5" ht="14.25" customHeight="1" x14ac:dyDescent="0.25">
      <c r="A288" s="90" t="s">
        <v>79</v>
      </c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67"/>
      <c r="Y288" s="67"/>
    </row>
    <row r="289" spans="1:25" ht="27" customHeight="1" x14ac:dyDescent="0.25">
      <c r="A289" s="64" t="s">
        <v>465</v>
      </c>
      <c r="B289" s="64" t="s">
        <v>466</v>
      </c>
      <c r="C289" s="37">
        <v>4301051298</v>
      </c>
      <c r="D289" s="80">
        <v>4607091384260</v>
      </c>
      <c r="E289" s="8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78</v>
      </c>
      <c r="L289" s="38">
        <v>35</v>
      </c>
      <c r="M289" s="151" t="str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82"/>
      <c r="O289" s="82"/>
      <c r="P289" s="82"/>
      <c r="Q289" s="8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</row>
    <row r="290" spans="1:25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89"/>
      <c r="M290" s="86" t="s">
        <v>43</v>
      </c>
      <c r="N290" s="87"/>
      <c r="O290" s="87"/>
      <c r="P290" s="87"/>
      <c r="Q290" s="87"/>
      <c r="R290" s="87"/>
      <c r="S290" s="88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5" ht="14.25" customHeight="1" x14ac:dyDescent="0.25">
      <c r="A292" s="90" t="s">
        <v>209</v>
      </c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67"/>
      <c r="Y292" s="67"/>
    </row>
    <row r="293" spans="1:25" ht="16.5" customHeight="1" x14ac:dyDescent="0.25">
      <c r="A293" s="64" t="s">
        <v>467</v>
      </c>
      <c r="B293" s="64" t="s">
        <v>468</v>
      </c>
      <c r="C293" s="37">
        <v>4301060314</v>
      </c>
      <c r="D293" s="80">
        <v>4607091384673</v>
      </c>
      <c r="E293" s="8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78</v>
      </c>
      <c r="L293" s="38">
        <v>30</v>
      </c>
      <c r="M293" s="152" t="str">
        <f>HYPERLINK("https://abiproduct.ru/products/Охлажденные/Особый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82"/>
      <c r="O293" s="82"/>
      <c r="P293" s="82"/>
      <c r="Q293" s="83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</row>
    <row r="294" spans="1:25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89"/>
      <c r="M294" s="86" t="s">
        <v>43</v>
      </c>
      <c r="N294" s="87"/>
      <c r="O294" s="87"/>
      <c r="P294" s="87"/>
      <c r="Q294" s="87"/>
      <c r="R294" s="87"/>
      <c r="S294" s="88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5" ht="16.5" customHeight="1" x14ac:dyDescent="0.25">
      <c r="A296" s="96" t="s">
        <v>469</v>
      </c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66"/>
      <c r="Y296" s="66"/>
    </row>
    <row r="297" spans="1:25" ht="14.25" customHeight="1" x14ac:dyDescent="0.25">
      <c r="A297" s="90" t="s">
        <v>116</v>
      </c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67"/>
      <c r="Y297" s="67"/>
    </row>
    <row r="298" spans="1:25" ht="27" customHeight="1" x14ac:dyDescent="0.25">
      <c r="A298" s="64" t="s">
        <v>470</v>
      </c>
      <c r="B298" s="64" t="s">
        <v>471</v>
      </c>
      <c r="C298" s="37">
        <v>4301011324</v>
      </c>
      <c r="D298" s="80">
        <v>4607091384185</v>
      </c>
      <c r="E298" s="8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78</v>
      </c>
      <c r="L298" s="38">
        <v>60</v>
      </c>
      <c r="M298" s="149" t="str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82"/>
      <c r="O298" s="82"/>
      <c r="P298" s="82"/>
      <c r="Q298" s="8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472</v>
      </c>
      <c r="B299" s="64" t="s">
        <v>473</v>
      </c>
      <c r="C299" s="37">
        <v>4301011312</v>
      </c>
      <c r="D299" s="80">
        <v>4607091384192</v>
      </c>
      <c r="E299" s="8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112</v>
      </c>
      <c r="L299" s="38">
        <v>60</v>
      </c>
      <c r="M299" s="150" t="str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82"/>
      <c r="O299" s="82"/>
      <c r="P299" s="82"/>
      <c r="Q299" s="8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</row>
    <row r="300" spans="1:25" ht="27" customHeight="1" x14ac:dyDescent="0.25">
      <c r="A300" s="64" t="s">
        <v>474</v>
      </c>
      <c r="B300" s="64" t="s">
        <v>475</v>
      </c>
      <c r="C300" s="37">
        <v>4301011483</v>
      </c>
      <c r="D300" s="80">
        <v>4680115881907</v>
      </c>
      <c r="E300" s="8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78</v>
      </c>
      <c r="L300" s="38">
        <v>60</v>
      </c>
      <c r="M300" s="146" t="s">
        <v>476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477</v>
      </c>
      <c r="B301" s="64" t="s">
        <v>478</v>
      </c>
      <c r="C301" s="37">
        <v>4301011303</v>
      </c>
      <c r="D301" s="80">
        <v>4607091384680</v>
      </c>
      <c r="E301" s="8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78</v>
      </c>
      <c r="L301" s="38">
        <v>60</v>
      </c>
      <c r="M301" s="147" t="str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</row>
    <row r="302" spans="1:25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89"/>
      <c r="M302" s="86" t="s">
        <v>43</v>
      </c>
      <c r="N302" s="87"/>
      <c r="O302" s="87"/>
      <c r="P302" s="87"/>
      <c r="Q302" s="87"/>
      <c r="R302" s="87"/>
      <c r="S302" s="88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5" ht="14.25" customHeight="1" x14ac:dyDescent="0.25">
      <c r="A304" s="90" t="s">
        <v>74</v>
      </c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67"/>
      <c r="Y304" s="67"/>
    </row>
    <row r="305" spans="1:25" ht="27" customHeight="1" x14ac:dyDescent="0.25">
      <c r="A305" s="64" t="s">
        <v>479</v>
      </c>
      <c r="B305" s="64" t="s">
        <v>480</v>
      </c>
      <c r="C305" s="37">
        <v>4301031139</v>
      </c>
      <c r="D305" s="80">
        <v>4607091384802</v>
      </c>
      <c r="E305" s="8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78</v>
      </c>
      <c r="L305" s="38">
        <v>35</v>
      </c>
      <c r="M305" s="148" t="str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82"/>
      <c r="O305" s="82"/>
      <c r="P305" s="82"/>
      <c r="Q305" s="8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</row>
    <row r="306" spans="1:25" ht="27" customHeight="1" x14ac:dyDescent="0.25">
      <c r="A306" s="64" t="s">
        <v>481</v>
      </c>
      <c r="B306" s="64" t="s">
        <v>482</v>
      </c>
      <c r="C306" s="37">
        <v>4301031140</v>
      </c>
      <c r="D306" s="80">
        <v>4607091384826</v>
      </c>
      <c r="E306" s="8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78</v>
      </c>
      <c r="L306" s="38">
        <v>35</v>
      </c>
      <c r="M306" s="143" t="str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</row>
    <row r="307" spans="1:25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89"/>
      <c r="M307" s="86" t="s">
        <v>43</v>
      </c>
      <c r="N307" s="87"/>
      <c r="O307" s="87"/>
      <c r="P307" s="87"/>
      <c r="Q307" s="87"/>
      <c r="R307" s="87"/>
      <c r="S307" s="88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5" ht="14.25" customHeight="1" x14ac:dyDescent="0.25">
      <c r="A309" s="90" t="s">
        <v>79</v>
      </c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67"/>
      <c r="Y309" s="67"/>
    </row>
    <row r="310" spans="1:25" ht="27" customHeight="1" x14ac:dyDescent="0.25">
      <c r="A310" s="64" t="s">
        <v>483</v>
      </c>
      <c r="B310" s="64" t="s">
        <v>484</v>
      </c>
      <c r="C310" s="37">
        <v>4301051445</v>
      </c>
      <c r="D310" s="80">
        <v>4680115881976</v>
      </c>
      <c r="E310" s="8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78</v>
      </c>
      <c r="L310" s="38">
        <v>40</v>
      </c>
      <c r="M310" s="144" t="s">
        <v>485</v>
      </c>
      <c r="N310" s="82"/>
      <c r="O310" s="82"/>
      <c r="P310" s="82"/>
      <c r="Q310" s="8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240</v>
      </c>
    </row>
    <row r="311" spans="1:25" ht="27" customHeight="1" x14ac:dyDescent="0.25">
      <c r="A311" s="64" t="s">
        <v>486</v>
      </c>
      <c r="B311" s="64" t="s">
        <v>487</v>
      </c>
      <c r="C311" s="37">
        <v>4301051444</v>
      </c>
      <c r="D311" s="80">
        <v>4680115881969</v>
      </c>
      <c r="E311" s="8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78</v>
      </c>
      <c r="L311" s="38">
        <v>40</v>
      </c>
      <c r="M311" s="145" t="s">
        <v>488</v>
      </c>
      <c r="N311" s="82"/>
      <c r="O311" s="82"/>
      <c r="P311" s="82"/>
      <c r="Q311" s="8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240</v>
      </c>
    </row>
    <row r="312" spans="1:25" ht="27" customHeight="1" x14ac:dyDescent="0.25">
      <c r="A312" s="64" t="s">
        <v>489</v>
      </c>
      <c r="B312" s="64" t="s">
        <v>490</v>
      </c>
      <c r="C312" s="37">
        <v>4301051303</v>
      </c>
      <c r="D312" s="80">
        <v>4607091384246</v>
      </c>
      <c r="E312" s="8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40</v>
      </c>
      <c r="M312" s="140" t="str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82"/>
      <c r="O312" s="82"/>
      <c r="P312" s="82"/>
      <c r="Q312" s="83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</row>
    <row r="313" spans="1:25" ht="27" customHeight="1" x14ac:dyDescent="0.25">
      <c r="A313" s="64" t="s">
        <v>491</v>
      </c>
      <c r="B313" s="64" t="s">
        <v>492</v>
      </c>
      <c r="C313" s="37">
        <v>4301051297</v>
      </c>
      <c r="D313" s="80">
        <v>4607091384253</v>
      </c>
      <c r="E313" s="8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78</v>
      </c>
      <c r="L313" s="38">
        <v>40</v>
      </c>
      <c r="M313" s="141" t="str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</row>
    <row r="314" spans="1:2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89"/>
      <c r="M314" s="86" t="s">
        <v>43</v>
      </c>
      <c r="N314" s="87"/>
      <c r="O314" s="87"/>
      <c r="P314" s="87"/>
      <c r="Q314" s="87"/>
      <c r="R314" s="87"/>
      <c r="S314" s="88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5" ht="14.25" customHeight="1" x14ac:dyDescent="0.25">
      <c r="A316" s="90" t="s">
        <v>209</v>
      </c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67"/>
      <c r="Y316" s="67"/>
    </row>
    <row r="317" spans="1:25" ht="27" customHeight="1" x14ac:dyDescent="0.25">
      <c r="A317" s="64" t="s">
        <v>493</v>
      </c>
      <c r="B317" s="64" t="s">
        <v>494</v>
      </c>
      <c r="C317" s="37">
        <v>4301060322</v>
      </c>
      <c r="D317" s="80">
        <v>4607091389357</v>
      </c>
      <c r="E317" s="8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78</v>
      </c>
      <c r="L317" s="38">
        <v>40</v>
      </c>
      <c r="M317" s="142" t="s">
        <v>495</v>
      </c>
      <c r="N317" s="82"/>
      <c r="O317" s="82"/>
      <c r="P317" s="82"/>
      <c r="Q317" s="8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</row>
    <row r="318" spans="1:25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89"/>
      <c r="M318" s="86" t="s">
        <v>43</v>
      </c>
      <c r="N318" s="87"/>
      <c r="O318" s="87"/>
      <c r="P318" s="87"/>
      <c r="Q318" s="87"/>
      <c r="R318" s="87"/>
      <c r="S318" s="88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5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89"/>
      <c r="M319" s="86" t="s">
        <v>43</v>
      </c>
      <c r="N319" s="87"/>
      <c r="O319" s="87"/>
      <c r="P319" s="87"/>
      <c r="Q319" s="87"/>
      <c r="R319" s="87"/>
      <c r="S319" s="88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5" ht="27.75" customHeight="1" x14ac:dyDescent="0.2">
      <c r="A320" s="95" t="s">
        <v>496</v>
      </c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55"/>
      <c r="Y320" s="55"/>
    </row>
    <row r="321" spans="1:25" ht="16.5" customHeight="1" x14ac:dyDescent="0.25">
      <c r="A321" s="96" t="s">
        <v>497</v>
      </c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66"/>
      <c r="Y321" s="66"/>
    </row>
    <row r="322" spans="1:25" ht="14.25" customHeight="1" x14ac:dyDescent="0.25">
      <c r="A322" s="90" t="s">
        <v>116</v>
      </c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67"/>
      <c r="Y322" s="67"/>
    </row>
    <row r="323" spans="1:25" ht="27" customHeight="1" x14ac:dyDescent="0.25">
      <c r="A323" s="64" t="s">
        <v>498</v>
      </c>
      <c r="B323" s="64" t="s">
        <v>499</v>
      </c>
      <c r="C323" s="37">
        <v>4301011428</v>
      </c>
      <c r="D323" s="80">
        <v>4607091389708</v>
      </c>
      <c r="E323" s="8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112</v>
      </c>
      <c r="L323" s="38">
        <v>50</v>
      </c>
      <c r="M323" s="138" t="str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82"/>
      <c r="O323" s="82"/>
      <c r="P323" s="82"/>
      <c r="Q323" s="8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</row>
    <row r="324" spans="1:25" ht="27" customHeight="1" x14ac:dyDescent="0.25">
      <c r="A324" s="64" t="s">
        <v>500</v>
      </c>
      <c r="B324" s="64" t="s">
        <v>501</v>
      </c>
      <c r="C324" s="37">
        <v>4301011427</v>
      </c>
      <c r="D324" s="80">
        <v>4607091389692</v>
      </c>
      <c r="E324" s="8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112</v>
      </c>
      <c r="L324" s="38">
        <v>50</v>
      </c>
      <c r="M324" s="139" t="s">
        <v>502</v>
      </c>
      <c r="N324" s="82"/>
      <c r="O324" s="82"/>
      <c r="P324" s="82"/>
      <c r="Q324" s="8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</row>
    <row r="325" spans="1:25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89"/>
      <c r="M325" s="86" t="s">
        <v>43</v>
      </c>
      <c r="N325" s="87"/>
      <c r="O325" s="87"/>
      <c r="P325" s="87"/>
      <c r="Q325" s="87"/>
      <c r="R325" s="87"/>
      <c r="S325" s="88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5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89"/>
      <c r="M326" s="86" t="s">
        <v>43</v>
      </c>
      <c r="N326" s="87"/>
      <c r="O326" s="87"/>
      <c r="P326" s="87"/>
      <c r="Q326" s="87"/>
      <c r="R326" s="87"/>
      <c r="S326" s="88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5" ht="14.25" customHeight="1" x14ac:dyDescent="0.25">
      <c r="A327" s="90" t="s">
        <v>74</v>
      </c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67"/>
      <c r="Y327" s="67"/>
    </row>
    <row r="328" spans="1:25" ht="27" customHeight="1" x14ac:dyDescent="0.25">
      <c r="A328" s="64" t="s">
        <v>503</v>
      </c>
      <c r="B328" s="64" t="s">
        <v>504</v>
      </c>
      <c r="C328" s="37">
        <v>4301031177</v>
      </c>
      <c r="D328" s="80">
        <v>4607091389753</v>
      </c>
      <c r="E328" s="8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78</v>
      </c>
      <c r="L328" s="38">
        <v>45</v>
      </c>
      <c r="M328" s="135" t="str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82"/>
      <c r="O328" s="82"/>
      <c r="P328" s="82"/>
      <c r="Q328" s="8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505</v>
      </c>
      <c r="B329" s="64" t="s">
        <v>506</v>
      </c>
      <c r="C329" s="37">
        <v>4301031174</v>
      </c>
      <c r="D329" s="80">
        <v>4607091389760</v>
      </c>
      <c r="E329" s="8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78</v>
      </c>
      <c r="L329" s="38">
        <v>45</v>
      </c>
      <c r="M329" s="136" t="str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82"/>
      <c r="O329" s="82"/>
      <c r="P329" s="82"/>
      <c r="Q329" s="8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507</v>
      </c>
      <c r="B330" s="64" t="s">
        <v>508</v>
      </c>
      <c r="C330" s="37">
        <v>4301031175</v>
      </c>
      <c r="D330" s="80">
        <v>4607091389746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7" t="str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509</v>
      </c>
      <c r="B331" s="64" t="s">
        <v>510</v>
      </c>
      <c r="C331" s="37">
        <v>4301031178</v>
      </c>
      <c r="D331" s="80">
        <v>4607091384338</v>
      </c>
      <c r="E331" s="8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78</v>
      </c>
      <c r="L331" s="38">
        <v>45</v>
      </c>
      <c r="M331" s="131" t="str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</row>
    <row r="332" spans="1:25" ht="37.5" customHeight="1" x14ac:dyDescent="0.25">
      <c r="A332" s="64" t="s">
        <v>511</v>
      </c>
      <c r="B332" s="64" t="s">
        <v>512</v>
      </c>
      <c r="C332" s="37">
        <v>4301031171</v>
      </c>
      <c r="D332" s="80">
        <v>4607091389524</v>
      </c>
      <c r="E332" s="8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78</v>
      </c>
      <c r="L332" s="38">
        <v>45</v>
      </c>
      <c r="M332" s="132" t="str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513</v>
      </c>
      <c r="B333" s="64" t="s">
        <v>514</v>
      </c>
      <c r="C333" s="37">
        <v>4301031170</v>
      </c>
      <c r="D333" s="80">
        <v>4607091384345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3" t="str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27" customHeight="1" x14ac:dyDescent="0.25">
      <c r="A334" s="64" t="s">
        <v>515</v>
      </c>
      <c r="B334" s="64" t="s">
        <v>516</v>
      </c>
      <c r="C334" s="37">
        <v>4301031172</v>
      </c>
      <c r="D334" s="80">
        <v>4607091389531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4" t="str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89"/>
      <c r="M335" s="86" t="s">
        <v>43</v>
      </c>
      <c r="N335" s="87"/>
      <c r="O335" s="87"/>
      <c r="P335" s="87"/>
      <c r="Q335" s="87"/>
      <c r="R335" s="87"/>
      <c r="S335" s="88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5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89"/>
      <c r="M336" s="86" t="s">
        <v>43</v>
      </c>
      <c r="N336" s="87"/>
      <c r="O336" s="87"/>
      <c r="P336" s="87"/>
      <c r="Q336" s="87"/>
      <c r="R336" s="87"/>
      <c r="S336" s="88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5" ht="14.25" customHeight="1" x14ac:dyDescent="0.25">
      <c r="A337" s="90" t="s">
        <v>79</v>
      </c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67"/>
      <c r="Y337" s="67"/>
    </row>
    <row r="338" spans="1:25" ht="27" customHeight="1" x14ac:dyDescent="0.25">
      <c r="A338" s="64" t="s">
        <v>517</v>
      </c>
      <c r="B338" s="64" t="s">
        <v>518</v>
      </c>
      <c r="C338" s="37">
        <v>4301051258</v>
      </c>
      <c r="D338" s="80">
        <v>4607091389685</v>
      </c>
      <c r="E338" s="8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140</v>
      </c>
      <c r="L338" s="38">
        <v>45</v>
      </c>
      <c r="M338" s="127" t="str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82"/>
      <c r="O338" s="82"/>
      <c r="P338" s="82"/>
      <c r="Q338" s="8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</row>
    <row r="339" spans="1:25" ht="27" customHeight="1" x14ac:dyDescent="0.25">
      <c r="A339" s="64" t="s">
        <v>519</v>
      </c>
      <c r="B339" s="64" t="s">
        <v>520</v>
      </c>
      <c r="C339" s="37">
        <v>4301051431</v>
      </c>
      <c r="D339" s="80">
        <v>4607091389654</v>
      </c>
      <c r="E339" s="8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140</v>
      </c>
      <c r="L339" s="38">
        <v>45</v>
      </c>
      <c r="M339" s="128" t="s">
        <v>521</v>
      </c>
      <c r="N339" s="82"/>
      <c r="O339" s="82"/>
      <c r="P339" s="82"/>
      <c r="Q339" s="8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</row>
    <row r="340" spans="1:25" ht="27" customHeight="1" x14ac:dyDescent="0.25">
      <c r="A340" s="64" t="s">
        <v>522</v>
      </c>
      <c r="B340" s="64" t="s">
        <v>523</v>
      </c>
      <c r="C340" s="37">
        <v>4301051284</v>
      </c>
      <c r="D340" s="80">
        <v>4607091384352</v>
      </c>
      <c r="E340" s="8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140</v>
      </c>
      <c r="L340" s="38">
        <v>45</v>
      </c>
      <c r="M340" s="129" t="str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524</v>
      </c>
      <c r="B341" s="64" t="s">
        <v>525</v>
      </c>
      <c r="C341" s="37">
        <v>4301051257</v>
      </c>
      <c r="D341" s="80">
        <v>4607091389661</v>
      </c>
      <c r="E341" s="8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140</v>
      </c>
      <c r="L341" s="38">
        <v>45</v>
      </c>
      <c r="M341" s="130" t="str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</row>
    <row r="342" spans="1:2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89"/>
      <c r="M342" s="86" t="s">
        <v>43</v>
      </c>
      <c r="N342" s="87"/>
      <c r="O342" s="87"/>
      <c r="P342" s="87"/>
      <c r="Q342" s="87"/>
      <c r="R342" s="87"/>
      <c r="S342" s="88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89"/>
      <c r="M343" s="86" t="s">
        <v>43</v>
      </c>
      <c r="N343" s="87"/>
      <c r="O343" s="87"/>
      <c r="P343" s="87"/>
      <c r="Q343" s="87"/>
      <c r="R343" s="87"/>
      <c r="S343" s="88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5" ht="14.25" customHeight="1" x14ac:dyDescent="0.25">
      <c r="A344" s="90" t="s">
        <v>209</v>
      </c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67"/>
      <c r="Y344" s="67"/>
    </row>
    <row r="345" spans="1:25" ht="27" customHeight="1" x14ac:dyDescent="0.25">
      <c r="A345" s="64" t="s">
        <v>526</v>
      </c>
      <c r="B345" s="64" t="s">
        <v>527</v>
      </c>
      <c r="C345" s="37">
        <v>4301060352</v>
      </c>
      <c r="D345" s="80">
        <v>4680115881648</v>
      </c>
      <c r="E345" s="8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78</v>
      </c>
      <c r="L345" s="38">
        <v>35</v>
      </c>
      <c r="M345" s="126" t="s">
        <v>528</v>
      </c>
      <c r="N345" s="82"/>
      <c r="O345" s="82"/>
      <c r="P345" s="82"/>
      <c r="Q345" s="8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</row>
    <row r="346" spans="1:25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89"/>
      <c r="M346" s="86" t="s">
        <v>43</v>
      </c>
      <c r="N346" s="87"/>
      <c r="O346" s="87"/>
      <c r="P346" s="87"/>
      <c r="Q346" s="87"/>
      <c r="R346" s="87"/>
      <c r="S346" s="88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5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89"/>
      <c r="M347" s="86" t="s">
        <v>43</v>
      </c>
      <c r="N347" s="87"/>
      <c r="O347" s="87"/>
      <c r="P347" s="87"/>
      <c r="Q347" s="87"/>
      <c r="R347" s="87"/>
      <c r="S347" s="88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5" ht="16.5" customHeight="1" x14ac:dyDescent="0.25">
      <c r="A348" s="96" t="s">
        <v>529</v>
      </c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66"/>
      <c r="Y348" s="66"/>
    </row>
    <row r="349" spans="1:25" ht="14.25" customHeight="1" x14ac:dyDescent="0.25">
      <c r="A349" s="90" t="s">
        <v>109</v>
      </c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67"/>
      <c r="Y349" s="67"/>
    </row>
    <row r="350" spans="1:25" ht="27" customHeight="1" x14ac:dyDescent="0.25">
      <c r="A350" s="64" t="s">
        <v>530</v>
      </c>
      <c r="B350" s="64" t="s">
        <v>531</v>
      </c>
      <c r="C350" s="37">
        <v>4301020196</v>
      </c>
      <c r="D350" s="80">
        <v>4607091389388</v>
      </c>
      <c r="E350" s="8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140</v>
      </c>
      <c r="L350" s="38">
        <v>35</v>
      </c>
      <c r="M350" s="124" t="str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82"/>
      <c r="O350" s="82"/>
      <c r="P350" s="82"/>
      <c r="Q350" s="8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</row>
    <row r="351" spans="1:25" ht="27" customHeight="1" x14ac:dyDescent="0.25">
      <c r="A351" s="64" t="s">
        <v>532</v>
      </c>
      <c r="B351" s="64" t="s">
        <v>533</v>
      </c>
      <c r="C351" s="37">
        <v>4301020185</v>
      </c>
      <c r="D351" s="80">
        <v>4607091389364</v>
      </c>
      <c r="E351" s="8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140</v>
      </c>
      <c r="L351" s="38">
        <v>35</v>
      </c>
      <c r="M351" s="125" t="str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82"/>
      <c r="O351" s="82"/>
      <c r="P351" s="82"/>
      <c r="Q351" s="8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89"/>
      <c r="M352" s="86" t="s">
        <v>43</v>
      </c>
      <c r="N352" s="87"/>
      <c r="O352" s="87"/>
      <c r="P352" s="87"/>
      <c r="Q352" s="87"/>
      <c r="R352" s="87"/>
      <c r="S352" s="88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5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89"/>
      <c r="M353" s="86" t="s">
        <v>43</v>
      </c>
      <c r="N353" s="87"/>
      <c r="O353" s="87"/>
      <c r="P353" s="87"/>
      <c r="Q353" s="87"/>
      <c r="R353" s="87"/>
      <c r="S353" s="88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5" ht="14.25" customHeight="1" x14ac:dyDescent="0.25">
      <c r="A354" s="90" t="s">
        <v>74</v>
      </c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67"/>
      <c r="Y354" s="67"/>
    </row>
    <row r="355" spans="1:25" ht="27" customHeight="1" x14ac:dyDescent="0.25">
      <c r="A355" s="64" t="s">
        <v>534</v>
      </c>
      <c r="B355" s="64" t="s">
        <v>535</v>
      </c>
      <c r="C355" s="37">
        <v>4301031195</v>
      </c>
      <c r="D355" s="80">
        <v>4607091389739</v>
      </c>
      <c r="E355" s="8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78</v>
      </c>
      <c r="L355" s="38">
        <v>45</v>
      </c>
      <c r="M355" s="120" t="str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82"/>
      <c r="O355" s="82"/>
      <c r="P355" s="82"/>
      <c r="Q355" s="8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</row>
    <row r="356" spans="1:25" ht="27" customHeight="1" x14ac:dyDescent="0.25">
      <c r="A356" s="64" t="s">
        <v>536</v>
      </c>
      <c r="B356" s="64" t="s">
        <v>537</v>
      </c>
      <c r="C356" s="37">
        <v>4301031176</v>
      </c>
      <c r="D356" s="80">
        <v>4607091389425</v>
      </c>
      <c r="E356" s="8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121" t="str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82"/>
      <c r="O356" s="82"/>
      <c r="P356" s="82"/>
      <c r="Q356" s="8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</row>
    <row r="357" spans="1:25" ht="27" customHeight="1" x14ac:dyDescent="0.25">
      <c r="A357" s="64" t="s">
        <v>538</v>
      </c>
      <c r="B357" s="64" t="s">
        <v>539</v>
      </c>
      <c r="C357" s="37">
        <v>4301031167</v>
      </c>
      <c r="D357" s="80">
        <v>4680115880771</v>
      </c>
      <c r="E357" s="8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122" t="str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540</v>
      </c>
      <c r="B358" s="64" t="s">
        <v>541</v>
      </c>
      <c r="C358" s="37">
        <v>4301031173</v>
      </c>
      <c r="D358" s="80">
        <v>4607091389500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3" t="str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542</v>
      </c>
      <c r="B359" s="64" t="s">
        <v>543</v>
      </c>
      <c r="C359" s="37">
        <v>4301031103</v>
      </c>
      <c r="D359" s="80">
        <v>4680115881983</v>
      </c>
      <c r="E359" s="8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78</v>
      </c>
      <c r="L359" s="38">
        <v>40</v>
      </c>
      <c r="M359" s="118" t="s">
        <v>544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89"/>
      <c r="M360" s="86" t="s">
        <v>43</v>
      </c>
      <c r="N360" s="87"/>
      <c r="O360" s="87"/>
      <c r="P360" s="87"/>
      <c r="Q360" s="87"/>
      <c r="R360" s="87"/>
      <c r="S360" s="88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5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89"/>
      <c r="M361" s="86" t="s">
        <v>43</v>
      </c>
      <c r="N361" s="87"/>
      <c r="O361" s="87"/>
      <c r="P361" s="87"/>
      <c r="Q361" s="87"/>
      <c r="R361" s="87"/>
      <c r="S361" s="88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5" ht="27.75" customHeight="1" x14ac:dyDescent="0.2">
      <c r="A362" s="95" t="s">
        <v>545</v>
      </c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55"/>
      <c r="Y362" s="55"/>
    </row>
    <row r="363" spans="1:25" ht="16.5" customHeight="1" x14ac:dyDescent="0.25">
      <c r="A363" s="96" t="s">
        <v>545</v>
      </c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66"/>
      <c r="Y363" s="66"/>
    </row>
    <row r="364" spans="1:25" ht="14.25" customHeight="1" x14ac:dyDescent="0.25">
      <c r="A364" s="90" t="s">
        <v>116</v>
      </c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67"/>
      <c r="Y364" s="67"/>
    </row>
    <row r="365" spans="1:25" ht="27" customHeight="1" x14ac:dyDescent="0.25">
      <c r="A365" s="64" t="s">
        <v>546</v>
      </c>
      <c r="B365" s="64" t="s">
        <v>547</v>
      </c>
      <c r="C365" s="37">
        <v>4301011372</v>
      </c>
      <c r="D365" s="80">
        <v>4680115882782</v>
      </c>
      <c r="E365" s="80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112</v>
      </c>
      <c r="L365" s="38">
        <v>50</v>
      </c>
      <c r="M365" s="119" t="s">
        <v>548</v>
      </c>
      <c r="N365" s="82"/>
      <c r="O365" s="82"/>
      <c r="P365" s="82"/>
      <c r="Q365" s="8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240</v>
      </c>
    </row>
    <row r="366" spans="1:25" ht="27" customHeight="1" x14ac:dyDescent="0.25">
      <c r="A366" s="64" t="s">
        <v>549</v>
      </c>
      <c r="B366" s="64" t="s">
        <v>550</v>
      </c>
      <c r="C366" s="37">
        <v>4301011371</v>
      </c>
      <c r="D366" s="80">
        <v>4607091389067</v>
      </c>
      <c r="E366" s="8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140</v>
      </c>
      <c r="L366" s="38">
        <v>55</v>
      </c>
      <c r="M366" s="113" t="str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6" s="82"/>
      <c r="O366" s="82"/>
      <c r="P366" s="82"/>
      <c r="Q366" s="8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</row>
    <row r="367" spans="1:25" ht="27" customHeight="1" x14ac:dyDescent="0.25">
      <c r="A367" s="64" t="s">
        <v>551</v>
      </c>
      <c r="B367" s="64" t="s">
        <v>552</v>
      </c>
      <c r="C367" s="37">
        <v>4301011363</v>
      </c>
      <c r="D367" s="80">
        <v>4607091383522</v>
      </c>
      <c r="E367" s="8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112</v>
      </c>
      <c r="L367" s="38">
        <v>55</v>
      </c>
      <c r="M367" s="114" t="str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</row>
    <row r="368" spans="1:25" ht="27" customHeight="1" x14ac:dyDescent="0.25">
      <c r="A368" s="64" t="s">
        <v>553</v>
      </c>
      <c r="B368" s="64" t="s">
        <v>554</v>
      </c>
      <c r="C368" s="37">
        <v>4301011431</v>
      </c>
      <c r="D368" s="80">
        <v>4607091384437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112</v>
      </c>
      <c r="L368" s="38">
        <v>50</v>
      </c>
      <c r="M368" s="115" t="s">
        <v>555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556</v>
      </c>
      <c r="B369" s="64" t="s">
        <v>557</v>
      </c>
      <c r="C369" s="37">
        <v>4301011365</v>
      </c>
      <c r="D369" s="80">
        <v>4607091389104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112</v>
      </c>
      <c r="L369" s="38">
        <v>55</v>
      </c>
      <c r="M369" s="116" t="str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558</v>
      </c>
      <c r="B370" s="64" t="s">
        <v>559</v>
      </c>
      <c r="C370" s="37">
        <v>4301011142</v>
      </c>
      <c r="D370" s="80">
        <v>4607091389036</v>
      </c>
      <c r="E370" s="80"/>
      <c r="F370" s="63">
        <v>0.4</v>
      </c>
      <c r="G370" s="38">
        <v>6</v>
      </c>
      <c r="H370" s="63">
        <v>2.4</v>
      </c>
      <c r="I370" s="63">
        <v>2.6</v>
      </c>
      <c r="J370" s="38">
        <v>156</v>
      </c>
      <c r="K370" s="39" t="s">
        <v>140</v>
      </c>
      <c r="L370" s="38">
        <v>50</v>
      </c>
      <c r="M370" s="117" t="str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IFERROR(IF(V370=0,"",ROUNDUP(V370/H370,0)*0.00753),"")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560</v>
      </c>
      <c r="B371" s="64" t="s">
        <v>561</v>
      </c>
      <c r="C371" s="37">
        <v>4301011367</v>
      </c>
      <c r="D371" s="80">
        <v>4680115880603</v>
      </c>
      <c r="E371" s="8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112</v>
      </c>
      <c r="L371" s="38">
        <v>55</v>
      </c>
      <c r="M371" s="109" t="s">
        <v>562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563</v>
      </c>
      <c r="B372" s="64" t="s">
        <v>564</v>
      </c>
      <c r="C372" s="37">
        <v>4301011168</v>
      </c>
      <c r="D372" s="80">
        <v>4607091389999</v>
      </c>
      <c r="E372" s="8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112</v>
      </c>
      <c r="L372" s="38">
        <v>55</v>
      </c>
      <c r="M372" s="110" t="s">
        <v>565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566</v>
      </c>
      <c r="B373" s="64" t="s">
        <v>567</v>
      </c>
      <c r="C373" s="37">
        <v>4301011190</v>
      </c>
      <c r="D373" s="80">
        <v>4607091389098</v>
      </c>
      <c r="E373" s="8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140</v>
      </c>
      <c r="L373" s="38">
        <v>50</v>
      </c>
      <c r="M373" s="111" t="str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568</v>
      </c>
      <c r="B374" s="64" t="s">
        <v>569</v>
      </c>
      <c r="C374" s="37">
        <v>4301011366</v>
      </c>
      <c r="D374" s="80">
        <v>4607091389982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112</v>
      </c>
      <c r="L374" s="38">
        <v>55</v>
      </c>
      <c r="M374" s="112" t="s">
        <v>570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89"/>
      <c r="M375" s="86" t="s">
        <v>43</v>
      </c>
      <c r="N375" s="87"/>
      <c r="O375" s="87"/>
      <c r="P375" s="87"/>
      <c r="Q375" s="87"/>
      <c r="R375" s="87"/>
      <c r="S375" s="88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5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89"/>
      <c r="M376" s="86" t="s">
        <v>43</v>
      </c>
      <c r="N376" s="87"/>
      <c r="O376" s="87"/>
      <c r="P376" s="87"/>
      <c r="Q376" s="87"/>
      <c r="R376" s="87"/>
      <c r="S376" s="88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5" ht="14.25" customHeight="1" x14ac:dyDescent="0.25">
      <c r="A377" s="90" t="s">
        <v>109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67"/>
      <c r="Y377" s="67"/>
    </row>
    <row r="378" spans="1:25" ht="16.5" customHeight="1" x14ac:dyDescent="0.25">
      <c r="A378" s="64" t="s">
        <v>571</v>
      </c>
      <c r="B378" s="64" t="s">
        <v>572</v>
      </c>
      <c r="C378" s="37">
        <v>4301020222</v>
      </c>
      <c r="D378" s="80">
        <v>4607091388930</v>
      </c>
      <c r="E378" s="8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112</v>
      </c>
      <c r="L378" s="38">
        <v>55</v>
      </c>
      <c r="M378" s="107" t="str">
        <f>HYPERLINK("https://abiproduct.ru/products/Охлажденные/Дугушка/Дугушка/Ветчины/P003146/","Ветчины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82"/>
      <c r="O378" s="82"/>
      <c r="P378" s="82"/>
      <c r="Q378" s="83"/>
      <c r="R378" s="40" t="s">
        <v>48</v>
      </c>
      <c r="S378" s="40" t="s">
        <v>48</v>
      </c>
      <c r="T378" s="41" t="s">
        <v>0</v>
      </c>
      <c r="U378" s="59">
        <v>30</v>
      </c>
      <c r="V378" s="56">
        <f>IFERROR(IF(U378="",0,CEILING((U378/$H378),1)*$H378),"")</f>
        <v>31.68</v>
      </c>
      <c r="W378" s="42">
        <f>IFERROR(IF(V378=0,"",ROUNDUP(V378/H378,0)*0.01196),"")</f>
        <v>7.1760000000000004E-2</v>
      </c>
      <c r="X378" s="69" t="s">
        <v>48</v>
      </c>
      <c r="Y378" s="70" t="s">
        <v>48</v>
      </c>
    </row>
    <row r="379" spans="1:25" ht="16.5" customHeight="1" x14ac:dyDescent="0.25">
      <c r="A379" s="64" t="s">
        <v>573</v>
      </c>
      <c r="B379" s="64" t="s">
        <v>574</v>
      </c>
      <c r="C379" s="37">
        <v>4301020206</v>
      </c>
      <c r="D379" s="80">
        <v>4680115880054</v>
      </c>
      <c r="E379" s="8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112</v>
      </c>
      <c r="L379" s="38">
        <v>55</v>
      </c>
      <c r="M379" s="108" t="s">
        <v>575</v>
      </c>
      <c r="N379" s="82"/>
      <c r="O379" s="82"/>
      <c r="P379" s="82"/>
      <c r="Q379" s="8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</row>
    <row r="380" spans="1:2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89"/>
      <c r="M380" s="86" t="s">
        <v>43</v>
      </c>
      <c r="N380" s="87"/>
      <c r="O380" s="87"/>
      <c r="P380" s="87"/>
      <c r="Q380" s="87"/>
      <c r="R380" s="87"/>
      <c r="S380" s="88"/>
      <c r="T380" s="43" t="s">
        <v>42</v>
      </c>
      <c r="U380" s="44">
        <f>IFERROR(U378/H378,"0")+IFERROR(U379/H379,"0")</f>
        <v>5.6818181818181817</v>
      </c>
      <c r="V380" s="44">
        <f>IFERROR(V378/H378,"0")+IFERROR(V379/H379,"0")</f>
        <v>6</v>
      </c>
      <c r="W380" s="44">
        <f>IFERROR(IF(W378="",0,W378),"0")+IFERROR(IF(W379="",0,W379),"0")</f>
        <v>7.1760000000000004E-2</v>
      </c>
      <c r="X380" s="68"/>
      <c r="Y380" s="68"/>
    </row>
    <row r="381" spans="1:25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89"/>
      <c r="M381" s="86" t="s">
        <v>43</v>
      </c>
      <c r="N381" s="87"/>
      <c r="O381" s="87"/>
      <c r="P381" s="87"/>
      <c r="Q381" s="87"/>
      <c r="R381" s="87"/>
      <c r="S381" s="88"/>
      <c r="T381" s="43" t="s">
        <v>0</v>
      </c>
      <c r="U381" s="44">
        <f>IFERROR(SUM(U378:U379),"0")</f>
        <v>30</v>
      </c>
      <c r="V381" s="44">
        <f>IFERROR(SUM(V378:V379),"0")</f>
        <v>31.68</v>
      </c>
      <c r="W381" s="43"/>
      <c r="X381" s="68"/>
      <c r="Y381" s="68"/>
    </row>
    <row r="382" spans="1:25" ht="14.25" customHeight="1" x14ac:dyDescent="0.25">
      <c r="A382" s="90" t="s">
        <v>74</v>
      </c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67"/>
      <c r="Y382" s="67"/>
    </row>
    <row r="383" spans="1:25" ht="27" customHeight="1" x14ac:dyDescent="0.25">
      <c r="A383" s="64" t="s">
        <v>576</v>
      </c>
      <c r="B383" s="64" t="s">
        <v>577</v>
      </c>
      <c r="C383" s="37">
        <v>4301031214</v>
      </c>
      <c r="D383" s="80">
        <v>4680115882072</v>
      </c>
      <c r="E383" s="80"/>
      <c r="F383" s="63">
        <v>0.6</v>
      </c>
      <c r="G383" s="38">
        <v>6</v>
      </c>
      <c r="H383" s="63">
        <v>3.6</v>
      </c>
      <c r="I383" s="63">
        <v>3.84</v>
      </c>
      <c r="J383" s="38">
        <v>120</v>
      </c>
      <c r="K383" s="39" t="s">
        <v>112</v>
      </c>
      <c r="L383" s="38">
        <v>55</v>
      </c>
      <c r="M383" s="102" t="s">
        <v>578</v>
      </c>
      <c r="N383" s="82"/>
      <c r="O383" s="82"/>
      <c r="P383" s="82"/>
      <c r="Q383" s="83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IFERROR(IF(V383=0,"",ROUNDUP(V383/H383,0)*0.00937),"")</f>
        <v/>
      </c>
      <c r="X383" s="69" t="s">
        <v>48</v>
      </c>
      <c r="Y383" s="70" t="s">
        <v>240</v>
      </c>
    </row>
    <row r="384" spans="1:25" ht="27" customHeight="1" x14ac:dyDescent="0.25">
      <c r="A384" s="64" t="s">
        <v>579</v>
      </c>
      <c r="B384" s="64" t="s">
        <v>580</v>
      </c>
      <c r="C384" s="37">
        <v>4301031198</v>
      </c>
      <c r="D384" s="80">
        <v>4607091383348</v>
      </c>
      <c r="E384" s="8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112</v>
      </c>
      <c r="L384" s="38">
        <v>55</v>
      </c>
      <c r="M384" s="103" t="str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4" s="82"/>
      <c r="O384" s="82"/>
      <c r="P384" s="82"/>
      <c r="Q384" s="83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</row>
    <row r="385" spans="1:25" ht="27" customHeight="1" x14ac:dyDescent="0.25">
      <c r="A385" s="64" t="s">
        <v>581</v>
      </c>
      <c r="B385" s="64" t="s">
        <v>582</v>
      </c>
      <c r="C385" s="37">
        <v>4301031188</v>
      </c>
      <c r="D385" s="80">
        <v>4607091383386</v>
      </c>
      <c r="E385" s="8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78</v>
      </c>
      <c r="L385" s="38">
        <v>55</v>
      </c>
      <c r="M385" s="104" t="str">
        <f>HYPERLINK("https://abiproduct.ru/products/Охлажденные/Дугушка/Дугушка/Копченые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</row>
    <row r="386" spans="1:25" ht="27" customHeight="1" x14ac:dyDescent="0.25">
      <c r="A386" s="64" t="s">
        <v>583</v>
      </c>
      <c r="B386" s="64" t="s">
        <v>584</v>
      </c>
      <c r="C386" s="37">
        <v>4301031189</v>
      </c>
      <c r="D386" s="80">
        <v>4607091383355</v>
      </c>
      <c r="E386" s="80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78</v>
      </c>
      <c r="L386" s="38">
        <v>55</v>
      </c>
      <c r="M386" s="105" t="str">
        <f>HYPERLINK("https://abiproduct.ru/products/Охлажденные/Дугушка/Дугушка/Копченые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</row>
    <row r="387" spans="1:25" ht="27" customHeight="1" x14ac:dyDescent="0.25">
      <c r="A387" s="64" t="s">
        <v>585</v>
      </c>
      <c r="B387" s="64" t="s">
        <v>586</v>
      </c>
      <c r="C387" s="37">
        <v>4301031217</v>
      </c>
      <c r="D387" s="80">
        <v>4680115882102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6" t="s">
        <v>587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</row>
    <row r="388" spans="1:25" ht="27" customHeight="1" x14ac:dyDescent="0.25">
      <c r="A388" s="64" t="s">
        <v>588</v>
      </c>
      <c r="B388" s="64" t="s">
        <v>589</v>
      </c>
      <c r="C388" s="37">
        <v>4301031216</v>
      </c>
      <c r="D388" s="80">
        <v>4680115882096</v>
      </c>
      <c r="E388" s="8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78</v>
      </c>
      <c r="L388" s="38">
        <v>55</v>
      </c>
      <c r="M388" s="99" t="s">
        <v>590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</row>
    <row r="389" spans="1:25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89"/>
      <c r="M389" s="86" t="s">
        <v>43</v>
      </c>
      <c r="N389" s="87"/>
      <c r="O389" s="87"/>
      <c r="P389" s="87"/>
      <c r="Q389" s="87"/>
      <c r="R389" s="87"/>
      <c r="S389" s="88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5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89"/>
      <c r="M390" s="86" t="s">
        <v>43</v>
      </c>
      <c r="N390" s="87"/>
      <c r="O390" s="87"/>
      <c r="P390" s="87"/>
      <c r="Q390" s="87"/>
      <c r="R390" s="87"/>
      <c r="S390" s="88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5" ht="14.25" customHeight="1" x14ac:dyDescent="0.25">
      <c r="A391" s="90" t="s">
        <v>79</v>
      </c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67"/>
      <c r="Y391" s="67"/>
    </row>
    <row r="392" spans="1:25" ht="16.5" customHeight="1" x14ac:dyDescent="0.25">
      <c r="A392" s="64" t="s">
        <v>591</v>
      </c>
      <c r="B392" s="64" t="s">
        <v>592</v>
      </c>
      <c r="C392" s="37">
        <v>4301051230</v>
      </c>
      <c r="D392" s="80">
        <v>4607091383409</v>
      </c>
      <c r="E392" s="8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78</v>
      </c>
      <c r="L392" s="38">
        <v>45</v>
      </c>
      <c r="M392" s="100" t="str">
        <f>HYPERLINK("https://abiproduct.ru/products/Охлажденные/Дугушка/Дугушка/Сосиски/P002854/","Сосиски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82"/>
      <c r="O392" s="82"/>
      <c r="P392" s="82"/>
      <c r="Q392" s="8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</row>
    <row r="393" spans="1:25" ht="16.5" customHeight="1" x14ac:dyDescent="0.25">
      <c r="A393" s="64" t="s">
        <v>593</v>
      </c>
      <c r="B393" s="64" t="s">
        <v>594</v>
      </c>
      <c r="C393" s="37">
        <v>4301051231</v>
      </c>
      <c r="D393" s="80">
        <v>4607091383416</v>
      </c>
      <c r="E393" s="8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78</v>
      </c>
      <c r="L393" s="38">
        <v>45</v>
      </c>
      <c r="M393" s="101" t="str">
        <f>HYPERLINK("https://abiproduct.ru/products/Охлажденные/Дугушка/Дугушка/Сосиски/P002855/","Сосиски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82"/>
      <c r="O393" s="82"/>
      <c r="P393" s="82"/>
      <c r="Q393" s="8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</row>
    <row r="394" spans="1:25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89"/>
      <c r="M394" s="86" t="s">
        <v>43</v>
      </c>
      <c r="N394" s="87"/>
      <c r="O394" s="87"/>
      <c r="P394" s="87"/>
      <c r="Q394" s="87"/>
      <c r="R394" s="87"/>
      <c r="S394" s="88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5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89"/>
      <c r="M395" s="86" t="s">
        <v>43</v>
      </c>
      <c r="N395" s="87"/>
      <c r="O395" s="87"/>
      <c r="P395" s="87"/>
      <c r="Q395" s="87"/>
      <c r="R395" s="87"/>
      <c r="S395" s="88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5" ht="27.75" customHeight="1" x14ac:dyDescent="0.2">
      <c r="A396" s="95" t="s">
        <v>595</v>
      </c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55"/>
      <c r="Y396" s="55"/>
    </row>
    <row r="397" spans="1:25" ht="16.5" customHeight="1" x14ac:dyDescent="0.25">
      <c r="A397" s="96" t="s">
        <v>596</v>
      </c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66"/>
      <c r="Y397" s="66"/>
    </row>
    <row r="398" spans="1:25" ht="14.25" customHeight="1" x14ac:dyDescent="0.25">
      <c r="A398" s="90" t="s">
        <v>116</v>
      </c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67"/>
      <c r="Y398" s="67"/>
    </row>
    <row r="399" spans="1:25" ht="27" customHeight="1" x14ac:dyDescent="0.25">
      <c r="A399" s="64" t="s">
        <v>597</v>
      </c>
      <c r="B399" s="64" t="s">
        <v>598</v>
      </c>
      <c r="C399" s="37">
        <v>4301011434</v>
      </c>
      <c r="D399" s="80">
        <v>4680115881099</v>
      </c>
      <c r="E399" s="8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112</v>
      </c>
      <c r="L399" s="38">
        <v>50</v>
      </c>
      <c r="M399" s="97" t="s">
        <v>599</v>
      </c>
      <c r="N399" s="82"/>
      <c r="O399" s="82"/>
      <c r="P399" s="82"/>
      <c r="Q399" s="8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</row>
    <row r="400" spans="1:25" ht="27" customHeight="1" x14ac:dyDescent="0.25">
      <c r="A400" s="64" t="s">
        <v>600</v>
      </c>
      <c r="B400" s="64" t="s">
        <v>601</v>
      </c>
      <c r="C400" s="37">
        <v>4301011435</v>
      </c>
      <c r="D400" s="80">
        <v>4680115881150</v>
      </c>
      <c r="E400" s="8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112</v>
      </c>
      <c r="L400" s="38">
        <v>50</v>
      </c>
      <c r="M400" s="98" t="s">
        <v>602</v>
      </c>
      <c r="N400" s="82"/>
      <c r="O400" s="82"/>
      <c r="P400" s="82"/>
      <c r="Q400" s="8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</row>
    <row r="401" spans="1:25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89"/>
      <c r="M401" s="86" t="s">
        <v>43</v>
      </c>
      <c r="N401" s="87"/>
      <c r="O401" s="87"/>
      <c r="P401" s="87"/>
      <c r="Q401" s="87"/>
      <c r="R401" s="87"/>
      <c r="S401" s="88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5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89"/>
      <c r="M402" s="86" t="s">
        <v>43</v>
      </c>
      <c r="N402" s="87"/>
      <c r="O402" s="87"/>
      <c r="P402" s="87"/>
      <c r="Q402" s="87"/>
      <c r="R402" s="87"/>
      <c r="S402" s="88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5" ht="14.25" customHeight="1" x14ac:dyDescent="0.25">
      <c r="A403" s="90" t="s">
        <v>109</v>
      </c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67"/>
      <c r="Y403" s="67"/>
    </row>
    <row r="404" spans="1:25" ht="16.5" customHeight="1" x14ac:dyDescent="0.25">
      <c r="A404" s="64" t="s">
        <v>603</v>
      </c>
      <c r="B404" s="64" t="s">
        <v>604</v>
      </c>
      <c r="C404" s="37">
        <v>4301020230</v>
      </c>
      <c r="D404" s="80">
        <v>4680115881112</v>
      </c>
      <c r="E404" s="8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112</v>
      </c>
      <c r="L404" s="38">
        <v>50</v>
      </c>
      <c r="M404" s="93" t="s">
        <v>605</v>
      </c>
      <c r="N404" s="82"/>
      <c r="O404" s="82"/>
      <c r="P404" s="82"/>
      <c r="Q404" s="8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5" ht="27" customHeight="1" x14ac:dyDescent="0.25">
      <c r="A405" s="64" t="s">
        <v>606</v>
      </c>
      <c r="B405" s="64" t="s">
        <v>607</v>
      </c>
      <c r="C405" s="37">
        <v>4301020231</v>
      </c>
      <c r="D405" s="80">
        <v>4680115881129</v>
      </c>
      <c r="E405" s="8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112</v>
      </c>
      <c r="L405" s="38">
        <v>50</v>
      </c>
      <c r="M405" s="94" t="s">
        <v>608</v>
      </c>
      <c r="N405" s="82"/>
      <c r="O405" s="82"/>
      <c r="P405" s="82"/>
      <c r="Q405" s="8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5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89"/>
      <c r="M406" s="86" t="s">
        <v>43</v>
      </c>
      <c r="N406" s="87"/>
      <c r="O406" s="87"/>
      <c r="P406" s="87"/>
      <c r="Q406" s="87"/>
      <c r="R406" s="87"/>
      <c r="S406" s="88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5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89"/>
      <c r="M407" s="86" t="s">
        <v>43</v>
      </c>
      <c r="N407" s="87"/>
      <c r="O407" s="87"/>
      <c r="P407" s="87"/>
      <c r="Q407" s="87"/>
      <c r="R407" s="87"/>
      <c r="S407" s="88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5" ht="14.25" customHeight="1" x14ac:dyDescent="0.25">
      <c r="A408" s="90" t="s">
        <v>74</v>
      </c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67"/>
      <c r="Y408" s="67"/>
    </row>
    <row r="409" spans="1:25" ht="27" customHeight="1" x14ac:dyDescent="0.25">
      <c r="A409" s="64" t="s">
        <v>609</v>
      </c>
      <c r="B409" s="64" t="s">
        <v>610</v>
      </c>
      <c r="C409" s="37">
        <v>4301031192</v>
      </c>
      <c r="D409" s="80">
        <v>4680115881167</v>
      </c>
      <c r="E409" s="8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78</v>
      </c>
      <c r="L409" s="38">
        <v>40</v>
      </c>
      <c r="M409" s="91" t="s">
        <v>611</v>
      </c>
      <c r="N409" s="82"/>
      <c r="O409" s="82"/>
      <c r="P409" s="82"/>
      <c r="Q409" s="8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</row>
    <row r="410" spans="1:25" ht="16.5" customHeight="1" x14ac:dyDescent="0.25">
      <c r="A410" s="64" t="s">
        <v>612</v>
      </c>
      <c r="B410" s="64" t="s">
        <v>613</v>
      </c>
      <c r="C410" s="37">
        <v>4301031193</v>
      </c>
      <c r="D410" s="80">
        <v>4680115881136</v>
      </c>
      <c r="E410" s="8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78</v>
      </c>
      <c r="L410" s="38">
        <v>40</v>
      </c>
      <c r="M410" s="92" t="s">
        <v>614</v>
      </c>
      <c r="N410" s="82"/>
      <c r="O410" s="82"/>
      <c r="P410" s="82"/>
      <c r="Q410" s="8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</row>
    <row r="411" spans="1:25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89"/>
      <c r="M411" s="86" t="s">
        <v>43</v>
      </c>
      <c r="N411" s="87"/>
      <c r="O411" s="87"/>
      <c r="P411" s="87"/>
      <c r="Q411" s="87"/>
      <c r="R411" s="87"/>
      <c r="S411" s="88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5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89"/>
      <c r="M412" s="86" t="s">
        <v>43</v>
      </c>
      <c r="N412" s="87"/>
      <c r="O412" s="87"/>
      <c r="P412" s="87"/>
      <c r="Q412" s="87"/>
      <c r="R412" s="87"/>
      <c r="S412" s="88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5" ht="14.25" customHeight="1" x14ac:dyDescent="0.25">
      <c r="A413" s="90" t="s">
        <v>79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67"/>
      <c r="Y413" s="67"/>
    </row>
    <row r="414" spans="1:25" ht="27" customHeight="1" x14ac:dyDescent="0.25">
      <c r="A414" s="64" t="s">
        <v>615</v>
      </c>
      <c r="B414" s="64" t="s">
        <v>616</v>
      </c>
      <c r="C414" s="37">
        <v>4301051383</v>
      </c>
      <c r="D414" s="80">
        <v>4680115881143</v>
      </c>
      <c r="E414" s="8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78</v>
      </c>
      <c r="L414" s="38">
        <v>40</v>
      </c>
      <c r="M414" s="81" t="s">
        <v>617</v>
      </c>
      <c r="N414" s="82"/>
      <c r="O414" s="82"/>
      <c r="P414" s="82"/>
      <c r="Q414" s="83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</row>
    <row r="415" spans="1:25" ht="27" customHeight="1" x14ac:dyDescent="0.25">
      <c r="A415" s="64" t="s">
        <v>618</v>
      </c>
      <c r="B415" s="64" t="s">
        <v>619</v>
      </c>
      <c r="C415" s="37">
        <v>4301051381</v>
      </c>
      <c r="D415" s="80">
        <v>4680115881068</v>
      </c>
      <c r="E415" s="8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78</v>
      </c>
      <c r="L415" s="38">
        <v>30</v>
      </c>
      <c r="M415" s="84" t="s">
        <v>620</v>
      </c>
      <c r="N415" s="82"/>
      <c r="O415" s="82"/>
      <c r="P415" s="82"/>
      <c r="Q415" s="8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</row>
    <row r="416" spans="1:25" ht="27" customHeight="1" x14ac:dyDescent="0.25">
      <c r="A416" s="64" t="s">
        <v>621</v>
      </c>
      <c r="B416" s="64" t="s">
        <v>622</v>
      </c>
      <c r="C416" s="37">
        <v>4301051382</v>
      </c>
      <c r="D416" s="80">
        <v>4680115881075</v>
      </c>
      <c r="E416" s="8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78</v>
      </c>
      <c r="L416" s="38">
        <v>30</v>
      </c>
      <c r="M416" s="85" t="s">
        <v>623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</row>
    <row r="417" spans="1:28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89"/>
      <c r="M417" s="86" t="s">
        <v>43</v>
      </c>
      <c r="N417" s="87"/>
      <c r="O417" s="87"/>
      <c r="P417" s="87"/>
      <c r="Q417" s="87"/>
      <c r="R417" s="87"/>
      <c r="S417" s="88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89"/>
      <c r="M418" s="86" t="s">
        <v>43</v>
      </c>
      <c r="N418" s="87"/>
      <c r="O418" s="87"/>
      <c r="P418" s="87"/>
      <c r="Q418" s="87"/>
      <c r="R418" s="87"/>
      <c r="S418" s="88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9"/>
      <c r="M419" s="75" t="s">
        <v>36</v>
      </c>
      <c r="N419" s="76"/>
      <c r="O419" s="76"/>
      <c r="P419" s="76"/>
      <c r="Q419" s="76"/>
      <c r="R419" s="76"/>
      <c r="S419" s="77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3486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3516.78</v>
      </c>
      <c r="W419" s="43"/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9"/>
      <c r="M420" s="75" t="s">
        <v>37</v>
      </c>
      <c r="N420" s="76"/>
      <c r="O420" s="76"/>
      <c r="P420" s="76"/>
      <c r="Q420" s="76"/>
      <c r="R420" s="76"/>
      <c r="S420" s="77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3625.7610101010096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3657.9359999999997</v>
      </c>
      <c r="W420" s="43"/>
      <c r="X420" s="68"/>
      <c r="Y420" s="68"/>
    </row>
    <row r="421" spans="1:28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38</v>
      </c>
      <c r="N421" s="76"/>
      <c r="O421" s="76"/>
      <c r="P421" s="76"/>
      <c r="Q421" s="76"/>
      <c r="R421" s="76"/>
      <c r="S421" s="77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39</v>
      </c>
      <c r="N422" s="76"/>
      <c r="O422" s="76"/>
      <c r="P422" s="76"/>
      <c r="Q422" s="76"/>
      <c r="R422" s="76"/>
      <c r="S422" s="77"/>
      <c r="T422" s="43" t="s">
        <v>0</v>
      </c>
      <c r="U422" s="44">
        <f>GrossWeightTotal+PalletQtyTotal*25</f>
        <v>3775.7610101010096</v>
      </c>
      <c r="V422" s="44">
        <f>GrossWeightTotalR+PalletQtyTotalR*25</f>
        <v>3807.9359999999997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40</v>
      </c>
      <c r="N423" s="76"/>
      <c r="O423" s="76"/>
      <c r="P423" s="76"/>
      <c r="Q423" s="76"/>
      <c r="R423" s="76"/>
      <c r="S423" s="77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291.16329966329965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294</v>
      </c>
      <c r="W423" s="43"/>
      <c r="X423" s="68"/>
      <c r="Y423" s="68"/>
    </row>
    <row r="424" spans="1:28" ht="14.25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41</v>
      </c>
      <c r="N424" s="76"/>
      <c r="O424" s="76"/>
      <c r="P424" s="76"/>
      <c r="Q424" s="76"/>
      <c r="R424" s="76"/>
      <c r="S424" s="77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6.3357599999999996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1" t="s">
        <v>73</v>
      </c>
      <c r="C426" s="72" t="s">
        <v>107</v>
      </c>
      <c r="D426" s="72" t="s">
        <v>107</v>
      </c>
      <c r="E426" s="72" t="s">
        <v>107</v>
      </c>
      <c r="F426" s="72" t="s">
        <v>107</v>
      </c>
      <c r="G426" s="72" t="s">
        <v>228</v>
      </c>
      <c r="H426" s="72" t="s">
        <v>228</v>
      </c>
      <c r="I426" s="72" t="s">
        <v>228</v>
      </c>
      <c r="J426" s="72" t="s">
        <v>228</v>
      </c>
      <c r="K426" s="72" t="s">
        <v>441</v>
      </c>
      <c r="L426" s="72" t="s">
        <v>441</v>
      </c>
      <c r="M426" s="72" t="s">
        <v>496</v>
      </c>
      <c r="N426" s="72" t="s">
        <v>496</v>
      </c>
      <c r="O426" s="71" t="s">
        <v>545</v>
      </c>
      <c r="P426" s="71" t="s">
        <v>595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73" t="s">
        <v>10</v>
      </c>
      <c r="B427" s="72" t="s">
        <v>73</v>
      </c>
      <c r="C427" s="72" t="s">
        <v>108</v>
      </c>
      <c r="D427" s="72" t="s">
        <v>115</v>
      </c>
      <c r="E427" s="72" t="s">
        <v>107</v>
      </c>
      <c r="F427" s="72" t="s">
        <v>219</v>
      </c>
      <c r="G427" s="72" t="s">
        <v>229</v>
      </c>
      <c r="H427" s="72" t="s">
        <v>236</v>
      </c>
      <c r="I427" s="72" t="s">
        <v>406</v>
      </c>
      <c r="J427" s="72" t="s">
        <v>423</v>
      </c>
      <c r="K427" s="72" t="s">
        <v>442</v>
      </c>
      <c r="L427" s="72" t="s">
        <v>469</v>
      </c>
      <c r="M427" s="72" t="s">
        <v>497</v>
      </c>
      <c r="N427" s="72" t="s">
        <v>529</v>
      </c>
      <c r="O427" s="72" t="s">
        <v>545</v>
      </c>
      <c r="P427" s="72" t="s">
        <v>596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74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1263.6000000000001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72.899999999999991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723.6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1425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31.68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</sheetData>
  <sheetProtection algorithmName="SHA-512" hashValue="NhIMfL5A9tpqhpRv9jlQIla/Eys4QosOlTiBiJ+8Mb+FX5W7GHMP+6tAA9J5YOsjdFV+3vfzef8kFSlILOMRJw==" saltValue="nx0lw3CxICTHFyrcM/ZS9w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9"/>
    </row>
    <row r="3" spans="2:8" x14ac:dyDescent="0.2">
      <c r="B3" s="54" t="s">
        <v>625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627</v>
      </c>
      <c r="C6" s="54" t="s">
        <v>628</v>
      </c>
      <c r="D6" s="54" t="s">
        <v>629</v>
      </c>
      <c r="E6" s="54" t="s">
        <v>48</v>
      </c>
    </row>
    <row r="7" spans="2:8" x14ac:dyDescent="0.2">
      <c r="B7" s="54" t="s">
        <v>630</v>
      </c>
      <c r="C7" s="54" t="s">
        <v>631</v>
      </c>
      <c r="D7" s="54" t="s">
        <v>632</v>
      </c>
      <c r="E7" s="54" t="s">
        <v>48</v>
      </c>
    </row>
    <row r="8" spans="2:8" x14ac:dyDescent="0.2">
      <c r="B8" s="54" t="s">
        <v>633</v>
      </c>
      <c r="C8" s="54" t="s">
        <v>634</v>
      </c>
      <c r="D8" s="54" t="s">
        <v>635</v>
      </c>
      <c r="E8" s="54" t="s">
        <v>48</v>
      </c>
    </row>
    <row r="9" spans="2:8" x14ac:dyDescent="0.2">
      <c r="B9" s="54" t="s">
        <v>636</v>
      </c>
      <c r="C9" s="54" t="s">
        <v>637</v>
      </c>
      <c r="D9" s="54" t="s">
        <v>638</v>
      </c>
      <c r="E9" s="54" t="s">
        <v>48</v>
      </c>
    </row>
    <row r="10" spans="2:8" x14ac:dyDescent="0.2">
      <c r="B10" s="54" t="s">
        <v>639</v>
      </c>
      <c r="C10" s="54" t="s">
        <v>640</v>
      </c>
      <c r="D10" s="54" t="s">
        <v>641</v>
      </c>
      <c r="E10" s="54" t="s">
        <v>48</v>
      </c>
    </row>
    <row r="11" spans="2:8" x14ac:dyDescent="0.2">
      <c r="B11" s="54" t="s">
        <v>642</v>
      </c>
      <c r="C11" s="54" t="s">
        <v>643</v>
      </c>
      <c r="D11" s="54" t="s">
        <v>644</v>
      </c>
      <c r="E11" s="54" t="s">
        <v>48</v>
      </c>
    </row>
    <row r="12" spans="2:8" x14ac:dyDescent="0.2">
      <c r="B12" s="54" t="s">
        <v>645</v>
      </c>
      <c r="C12" s="54" t="s">
        <v>646</v>
      </c>
      <c r="D12" s="54" t="s">
        <v>647</v>
      </c>
      <c r="E12" s="54" t="s">
        <v>48</v>
      </c>
    </row>
    <row r="13" spans="2:8" x14ac:dyDescent="0.2">
      <c r="B13" s="54" t="s">
        <v>648</v>
      </c>
      <c r="C13" s="54" t="s">
        <v>649</v>
      </c>
      <c r="D13" s="54" t="s">
        <v>650</v>
      </c>
      <c r="E13" s="54" t="s">
        <v>48</v>
      </c>
    </row>
    <row r="15" spans="2:8" x14ac:dyDescent="0.2">
      <c r="B15" s="54" t="s">
        <v>651</v>
      </c>
      <c r="C15" s="54" t="s">
        <v>628</v>
      </c>
      <c r="D15" s="54" t="s">
        <v>48</v>
      </c>
      <c r="E15" s="54" t="s">
        <v>48</v>
      </c>
    </row>
    <row r="17" spans="2:5" x14ac:dyDescent="0.2">
      <c r="B17" s="54" t="s">
        <v>652</v>
      </c>
      <c r="C17" s="54" t="s">
        <v>631</v>
      </c>
      <c r="D17" s="54" t="s">
        <v>48</v>
      </c>
      <c r="E17" s="54" t="s">
        <v>48</v>
      </c>
    </row>
    <row r="19" spans="2:5" x14ac:dyDescent="0.2">
      <c r="B19" s="54" t="s">
        <v>653</v>
      </c>
      <c r="C19" s="54" t="s">
        <v>634</v>
      </c>
      <c r="D19" s="54" t="s">
        <v>48</v>
      </c>
      <c r="E19" s="54" t="s">
        <v>48</v>
      </c>
    </row>
    <row r="21" spans="2:5" x14ac:dyDescent="0.2">
      <c r="B21" s="54" t="s">
        <v>654</v>
      </c>
      <c r="C21" s="54" t="s">
        <v>637</v>
      </c>
      <c r="D21" s="54" t="s">
        <v>48</v>
      </c>
      <c r="E21" s="54" t="s">
        <v>48</v>
      </c>
    </row>
    <row r="23" spans="2:5" x14ac:dyDescent="0.2">
      <c r="B23" s="54" t="s">
        <v>655</v>
      </c>
      <c r="C23" s="54" t="s">
        <v>640</v>
      </c>
      <c r="D23" s="54" t="s">
        <v>48</v>
      </c>
      <c r="E23" s="54" t="s">
        <v>48</v>
      </c>
    </row>
    <row r="25" spans="2:5" x14ac:dyDescent="0.2">
      <c r="B25" s="54" t="s">
        <v>656</v>
      </c>
      <c r="C25" s="54" t="s">
        <v>643</v>
      </c>
      <c r="D25" s="54" t="s">
        <v>48</v>
      </c>
      <c r="E25" s="54" t="s">
        <v>48</v>
      </c>
    </row>
    <row r="27" spans="2:5" x14ac:dyDescent="0.2">
      <c r="B27" s="54" t="s">
        <v>657</v>
      </c>
      <c r="C27" s="54" t="s">
        <v>646</v>
      </c>
      <c r="D27" s="54" t="s">
        <v>48</v>
      </c>
      <c r="E27" s="54" t="s">
        <v>48</v>
      </c>
    </row>
    <row r="29" spans="2:5" x14ac:dyDescent="0.2">
      <c r="B29" s="54" t="s">
        <v>658</v>
      </c>
      <c r="C29" s="54" t="s">
        <v>649</v>
      </c>
      <c r="D29" s="54" t="s">
        <v>48</v>
      </c>
      <c r="E29" s="54" t="s">
        <v>48</v>
      </c>
    </row>
    <row r="31" spans="2:5" x14ac:dyDescent="0.2">
      <c r="B31" s="54" t="s">
        <v>659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665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666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667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668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669</v>
      </c>
      <c r="C41" s="54" t="s">
        <v>48</v>
      </c>
      <c r="D41" s="54" t="s">
        <v>48</v>
      </c>
      <c r="E41" s="54" t="s">
        <v>48</v>
      </c>
    </row>
  </sheetData>
  <sheetProtection algorithmName="SHA-512" hashValue="LBzAymHYFnpbrJGS9hhDjlqLzZAze+qCWazJPOIomrE7nHdgvQIN29YzZGeDYvPYPZ4YHYzLeyvvFzfdVEiupw==" saltValue="ZeqQWhSMc3CZ1obQUZg5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2023-07-17T11:25:06Z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