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F59ACE-A9F9-4C10-A9BB-CBB9F263D5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22" i="1" s="1"/>
  <c r="U418" i="1"/>
  <c r="U417" i="1"/>
  <c r="V416" i="1"/>
  <c r="W416" i="1" s="1"/>
  <c r="V415" i="1"/>
  <c r="W415" i="1" s="1"/>
  <c r="V414" i="1"/>
  <c r="V418" i="1" s="1"/>
  <c r="U412" i="1"/>
  <c r="U411" i="1"/>
  <c r="W410" i="1"/>
  <c r="V410" i="1"/>
  <c r="V409" i="1"/>
  <c r="V412" i="1" s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W384" i="1"/>
  <c r="V384" i="1"/>
  <c r="M384" i="1"/>
  <c r="V383" i="1"/>
  <c r="W383" i="1" s="1"/>
  <c r="M383" i="1"/>
  <c r="U381" i="1"/>
  <c r="U380" i="1"/>
  <c r="V379" i="1"/>
  <c r="W379" i="1" s="1"/>
  <c r="V378" i="1"/>
  <c r="W378" i="1" s="1"/>
  <c r="W380" i="1" s="1"/>
  <c r="M378" i="1"/>
  <c r="U376" i="1"/>
  <c r="U375" i="1"/>
  <c r="W374" i="1"/>
  <c r="V374" i="1"/>
  <c r="V373" i="1"/>
  <c r="W373" i="1" s="1"/>
  <c r="M373" i="1"/>
  <c r="W372" i="1"/>
  <c r="V372" i="1"/>
  <c r="W371" i="1"/>
  <c r="V371" i="1"/>
  <c r="W370" i="1"/>
  <c r="V370" i="1"/>
  <c r="W369" i="1"/>
  <c r="V369" i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V355" i="1"/>
  <c r="W355" i="1" s="1"/>
  <c r="W360" i="1" s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V346" i="1" s="1"/>
  <c r="U343" i="1"/>
  <c r="U342" i="1"/>
  <c r="V341" i="1"/>
  <c r="W341" i="1" s="1"/>
  <c r="M341" i="1"/>
  <c r="V340" i="1"/>
  <c r="W340" i="1" s="1"/>
  <c r="M340" i="1"/>
  <c r="V339" i="1"/>
  <c r="W339" i="1" s="1"/>
  <c r="V338" i="1"/>
  <c r="W338" i="1" s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V330" i="1"/>
  <c r="W330" i="1" s="1"/>
  <c r="M330" i="1"/>
  <c r="V329" i="1"/>
  <c r="W329" i="1" s="1"/>
  <c r="M329" i="1"/>
  <c r="W328" i="1"/>
  <c r="V328" i="1"/>
  <c r="M328" i="1"/>
  <c r="U326" i="1"/>
  <c r="V325" i="1"/>
  <c r="U325" i="1"/>
  <c r="W324" i="1"/>
  <c r="V324" i="1"/>
  <c r="W323" i="1"/>
  <c r="W325" i="1" s="1"/>
  <c r="V323" i="1"/>
  <c r="M323" i="1"/>
  <c r="U319" i="1"/>
  <c r="U318" i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V307" i="1"/>
  <c r="U307" i="1"/>
  <c r="W306" i="1"/>
  <c r="V306" i="1"/>
  <c r="M306" i="1"/>
  <c r="V305" i="1"/>
  <c r="W305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W298" i="1"/>
  <c r="V298" i="1"/>
  <c r="M298" i="1"/>
  <c r="U295" i="1"/>
  <c r="U294" i="1"/>
  <c r="V293" i="1"/>
  <c r="V294" i="1" s="1"/>
  <c r="M293" i="1"/>
  <c r="U291" i="1"/>
  <c r="U290" i="1"/>
  <c r="V289" i="1"/>
  <c r="V290" i="1" s="1"/>
  <c r="M289" i="1"/>
  <c r="U287" i="1"/>
  <c r="U286" i="1"/>
  <c r="V285" i="1"/>
  <c r="W285" i="1" s="1"/>
  <c r="M285" i="1"/>
  <c r="W284" i="1"/>
  <c r="V284" i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V274" i="1"/>
  <c r="W274" i="1" s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U264" i="1"/>
  <c r="U263" i="1"/>
  <c r="V262" i="1"/>
  <c r="W262" i="1" s="1"/>
  <c r="W263" i="1" s="1"/>
  <c r="M262" i="1"/>
  <c r="U260" i="1"/>
  <c r="U259" i="1"/>
  <c r="V258" i="1"/>
  <c r="W258" i="1" s="1"/>
  <c r="W259" i="1" s="1"/>
  <c r="M258" i="1"/>
  <c r="U256" i="1"/>
  <c r="U255" i="1"/>
  <c r="V254" i="1"/>
  <c r="W254" i="1" s="1"/>
  <c r="W255" i="1" s="1"/>
  <c r="M254" i="1"/>
  <c r="U252" i="1"/>
  <c r="U251" i="1"/>
  <c r="V250" i="1"/>
  <c r="W250" i="1" s="1"/>
  <c r="M250" i="1"/>
  <c r="W249" i="1"/>
  <c r="V249" i="1"/>
  <c r="M249" i="1"/>
  <c r="V248" i="1"/>
  <c r="V251" i="1" s="1"/>
  <c r="M248" i="1"/>
  <c r="U246" i="1"/>
  <c r="U245" i="1"/>
  <c r="V244" i="1"/>
  <c r="W244" i="1" s="1"/>
  <c r="M244" i="1"/>
  <c r="W243" i="1"/>
  <c r="V243" i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U224" i="1"/>
  <c r="U223" i="1"/>
  <c r="W222" i="1"/>
  <c r="V222" i="1"/>
  <c r="M222" i="1"/>
  <c r="V221" i="1"/>
  <c r="W221" i="1" s="1"/>
  <c r="V220" i="1"/>
  <c r="W220" i="1" s="1"/>
  <c r="V219" i="1"/>
  <c r="V223" i="1" s="1"/>
  <c r="M219" i="1"/>
  <c r="U217" i="1"/>
  <c r="U216" i="1"/>
  <c r="W215" i="1"/>
  <c r="V215" i="1"/>
  <c r="M215" i="1"/>
  <c r="V214" i="1"/>
  <c r="W214" i="1" s="1"/>
  <c r="W213" i="1"/>
  <c r="W216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V204" i="1"/>
  <c r="W204" i="1" s="1"/>
  <c r="W210" i="1" s="1"/>
  <c r="M204" i="1"/>
  <c r="U202" i="1"/>
  <c r="U201" i="1"/>
  <c r="V200" i="1"/>
  <c r="W200" i="1" s="1"/>
  <c r="V199" i="1"/>
  <c r="W199" i="1" s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V192" i="1"/>
  <c r="W192" i="1" s="1"/>
  <c r="V191" i="1"/>
  <c r="W191" i="1" s="1"/>
  <c r="V190" i="1"/>
  <c r="W190" i="1" s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V181" i="1"/>
  <c r="W181" i="1" s="1"/>
  <c r="M181" i="1"/>
  <c r="W180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W163" i="1"/>
  <c r="V163" i="1"/>
  <c r="M163" i="1"/>
  <c r="V162" i="1"/>
  <c r="W162" i="1" s="1"/>
  <c r="M162" i="1"/>
  <c r="V161" i="1"/>
  <c r="W161" i="1" s="1"/>
  <c r="M161" i="1"/>
  <c r="V159" i="1"/>
  <c r="U159" i="1"/>
  <c r="V158" i="1"/>
  <c r="U158" i="1"/>
  <c r="W157" i="1"/>
  <c r="V157" i="1"/>
  <c r="W156" i="1"/>
  <c r="V156" i="1"/>
  <c r="U154" i="1"/>
  <c r="U153" i="1"/>
  <c r="V152" i="1"/>
  <c r="W152" i="1" s="1"/>
  <c r="M152" i="1"/>
  <c r="W151" i="1"/>
  <c r="V151" i="1"/>
  <c r="M151" i="1"/>
  <c r="V150" i="1"/>
  <c r="W150" i="1" s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W137" i="1"/>
  <c r="V137" i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W113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V104" i="1"/>
  <c r="W104" i="1" s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V100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W82" i="1"/>
  <c r="V82" i="1"/>
  <c r="M82" i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V63" i="1"/>
  <c r="E429" i="1" s="1"/>
  <c r="M63" i="1"/>
  <c r="U60" i="1"/>
  <c r="U59" i="1"/>
  <c r="W58" i="1"/>
  <c r="V58" i="1"/>
  <c r="W57" i="1"/>
  <c r="V57" i="1"/>
  <c r="M57" i="1"/>
  <c r="V56" i="1"/>
  <c r="D429" i="1" s="1"/>
  <c r="M56" i="1"/>
  <c r="U53" i="1"/>
  <c r="U52" i="1"/>
  <c r="V51" i="1"/>
  <c r="W51" i="1" s="1"/>
  <c r="M51" i="1"/>
  <c r="V50" i="1"/>
  <c r="C429" i="1" s="1"/>
  <c r="M50" i="1"/>
  <c r="V46" i="1"/>
  <c r="U46" i="1"/>
  <c r="V45" i="1"/>
  <c r="U45" i="1"/>
  <c r="W44" i="1"/>
  <c r="W45" i="1" s="1"/>
  <c r="V44" i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U423" i="1" s="1"/>
  <c r="V22" i="1"/>
  <c r="H10" i="1"/>
  <c r="J9" i="1"/>
  <c r="F9" i="1"/>
  <c r="A9" i="1"/>
  <c r="A10" i="1" s="1"/>
  <c r="D7" i="1"/>
  <c r="N6" i="1"/>
  <c r="M2" i="1"/>
  <c r="W342" i="1" l="1"/>
  <c r="W125" i="1"/>
  <c r="W245" i="1"/>
  <c r="W276" i="1"/>
  <c r="W302" i="1"/>
  <c r="H9" i="1"/>
  <c r="F10" i="1"/>
  <c r="V421" i="1"/>
  <c r="U419" i="1"/>
  <c r="V32" i="1"/>
  <c r="V37" i="1"/>
  <c r="W40" i="1"/>
  <c r="W41" i="1" s="1"/>
  <c r="V41" i="1"/>
  <c r="W50" i="1"/>
  <c r="W52" i="1" s="1"/>
  <c r="W63" i="1"/>
  <c r="W79" i="1" s="1"/>
  <c r="V88" i="1"/>
  <c r="V110" i="1"/>
  <c r="F429" i="1"/>
  <c r="G429" i="1"/>
  <c r="V134" i="1"/>
  <c r="H429" i="1"/>
  <c r="V177" i="1"/>
  <c r="W219" i="1"/>
  <c r="W223" i="1" s="1"/>
  <c r="W234" i="1"/>
  <c r="W248" i="1"/>
  <c r="W251" i="1" s="1"/>
  <c r="V260" i="1"/>
  <c r="V263" i="1"/>
  <c r="V264" i="1"/>
  <c r="V286" i="1"/>
  <c r="W289" i="1"/>
  <c r="W290" i="1" s="1"/>
  <c r="V291" i="1"/>
  <c r="W307" i="1"/>
  <c r="M429" i="1"/>
  <c r="V336" i="1"/>
  <c r="W335" i="1"/>
  <c r="W350" i="1"/>
  <c r="W352" i="1" s="1"/>
  <c r="V407" i="1"/>
  <c r="W414" i="1"/>
  <c r="V417" i="1"/>
  <c r="W88" i="1"/>
  <c r="W117" i="1"/>
  <c r="W153" i="1"/>
  <c r="W177" i="1"/>
  <c r="W286" i="1"/>
  <c r="W314" i="1"/>
  <c r="W201" i="1"/>
  <c r="W389" i="1"/>
  <c r="V24" i="1"/>
  <c r="V53" i="1"/>
  <c r="W158" i="1"/>
  <c r="V178" i="1"/>
  <c r="V216" i="1"/>
  <c r="V224" i="1"/>
  <c r="V235" i="1"/>
  <c r="V252" i="1"/>
  <c r="V255" i="1"/>
  <c r="V282" i="1"/>
  <c r="W279" i="1"/>
  <c r="W281" i="1" s="1"/>
  <c r="V308" i="1"/>
  <c r="V326" i="1"/>
  <c r="V375" i="1"/>
  <c r="W365" i="1"/>
  <c r="W375" i="1" s="1"/>
  <c r="V376" i="1"/>
  <c r="V395" i="1"/>
  <c r="W392" i="1"/>
  <c r="W394" i="1" s="1"/>
  <c r="P429" i="1"/>
  <c r="V401" i="1"/>
  <c r="V411" i="1"/>
  <c r="W409" i="1"/>
  <c r="W411" i="1" s="1"/>
  <c r="W417" i="1"/>
  <c r="K429" i="1"/>
  <c r="V23" i="1"/>
  <c r="W35" i="1"/>
  <c r="W37" i="1" s="1"/>
  <c r="V52" i="1"/>
  <c r="V60" i="1"/>
  <c r="V80" i="1"/>
  <c r="W91" i="1"/>
  <c r="W100" i="1" s="1"/>
  <c r="V101" i="1"/>
  <c r="V118" i="1"/>
  <c r="V126" i="1"/>
  <c r="V202" i="1"/>
  <c r="V234" i="1"/>
  <c r="V281" i="1"/>
  <c r="V287" i="1"/>
  <c r="L429" i="1"/>
  <c r="V302" i="1"/>
  <c r="V315" i="1"/>
  <c r="V318" i="1"/>
  <c r="V335" i="1"/>
  <c r="V343" i="1"/>
  <c r="V353" i="1"/>
  <c r="V381" i="1"/>
  <c r="V394" i="1"/>
  <c r="W399" i="1"/>
  <c r="W401" i="1" s="1"/>
  <c r="W404" i="1"/>
  <c r="W406" i="1" s="1"/>
  <c r="V406" i="1"/>
  <c r="B429" i="1"/>
  <c r="V89" i="1"/>
  <c r="V111" i="1"/>
  <c r="W103" i="1"/>
  <c r="W110" i="1" s="1"/>
  <c r="V125" i="1"/>
  <c r="V154" i="1"/>
  <c r="V240" i="1"/>
  <c r="W237" i="1"/>
  <c r="W239" i="1" s="1"/>
  <c r="V277" i="1"/>
  <c r="V303" i="1"/>
  <c r="V314" i="1"/>
  <c r="V361" i="1"/>
  <c r="V380" i="1"/>
  <c r="V390" i="1"/>
  <c r="I429" i="1"/>
  <c r="N429" i="1"/>
  <c r="V33" i="1"/>
  <c r="V59" i="1"/>
  <c r="V79" i="1"/>
  <c r="V210" i="1"/>
  <c r="W22" i="1"/>
  <c r="W23" i="1" s="1"/>
  <c r="W26" i="1"/>
  <c r="W32" i="1" s="1"/>
  <c r="W56" i="1"/>
  <c r="W59" i="1" s="1"/>
  <c r="V117" i="1"/>
  <c r="V133" i="1"/>
  <c r="W130" i="1"/>
  <c r="W133" i="1" s="1"/>
  <c r="V153" i="1"/>
  <c r="V201" i="1"/>
  <c r="V211" i="1"/>
  <c r="V239" i="1"/>
  <c r="V245" i="1"/>
  <c r="V246" i="1"/>
  <c r="V256" i="1"/>
  <c r="V259" i="1"/>
  <c r="V276" i="1"/>
  <c r="W293" i="1"/>
  <c r="W294" i="1" s="1"/>
  <c r="V295" i="1"/>
  <c r="W317" i="1"/>
  <c r="W318" i="1" s="1"/>
  <c r="V342" i="1"/>
  <c r="W345" i="1"/>
  <c r="W346" i="1" s="1"/>
  <c r="V347" i="1"/>
  <c r="V360" i="1"/>
  <c r="V389" i="1"/>
  <c r="V402" i="1"/>
  <c r="V420" i="1"/>
  <c r="J429" i="1"/>
  <c r="O429" i="1"/>
  <c r="V422" i="1" l="1"/>
  <c r="V419" i="1"/>
  <c r="W424" i="1"/>
  <c r="V423" i="1"/>
  <c r="C432" i="1" l="1"/>
  <c r="B432" i="1"/>
  <c r="A43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<sst xmlns="http://schemas.openxmlformats.org/spreadsheetml/2006/main" count="1628" uniqueCount="672">
  <si>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</si>
  <si>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</si>
  <si>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</si>
  <si>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</si>
  <si>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</si>
  <si>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</si>
  <si>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</si>
  <si>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</si>
  <si>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</si>
  <si>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</si>
  <si>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</si>
  <si>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</si>
  <si>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</si>
  <si>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</si>
  <si>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</si>
  <si>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</si>
  <si>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</si>
  <si>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</si>
  <si>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</si>
  <si>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</si>
  <si>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</si>
  <si>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</si>
  <si>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</si>
  <si>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</si>
  <si>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</si>
  <si>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</si>
  <si>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</si>
  <si>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</si>
  <si>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</si>
  <si>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</si>
  <si>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</si>
  <si>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</si>
  <si>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</si>
  <si>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</si>
  <si>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</si>
  <si>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</si>
  <si>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</si>
  <si>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</si>
  <si>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</si>
  <si>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</si>
  <si>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</si>
  <si>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</si>
  <si>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</si>
  <si>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</si>
  <si>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</si>
  <si>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</si>
  <si>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</si>
  <si>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</si>
  <si>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</si>
  <si>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</si>
  <si>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</si>
  <si>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</si>
  <si>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</si>
  <si>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</si>
  <si>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</si>
  <si>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</si>
  <si>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</si>
  <si>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</si>
  <si>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</si>
  <si>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</si>
  <si>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</si>
  <si>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</si>
  <si>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</si>
  <si>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</si>
  <si>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</si>
  <si>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</si>
  <si>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</si>
  <si>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</si>
  <si>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</si>
  <si>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</si>
  <si>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</si>
  <si>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</si>
  <si>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</si>
  <si>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</si>
  <si>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</si>
  <si>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</si>
  <si>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</si>
  <si>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</si>
  <si>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</si>
  <si>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</si>
  <si>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</si>
  <si>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</si>
  <si>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</si>
  <si>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</si>
  <si>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</si>
  <si>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</si>
  <si>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</si>
  <si>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</si>
  <si>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</si>
  <si>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</si>
  <si>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</si>
  <si>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</si>
  <si>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</si>
  <si>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</si>
  <si>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</si>
  <si>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</si>
  <si>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</si>
  <si>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</si>
  <si>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</si>
  <si>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</si>
  <si>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</si>
  <si>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</si>
  <si>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</si>
  <si>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</si>
  <si>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</si>
  <si>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</si>
  <si>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</si>
  <si>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</si>
  <si>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</si>
  <si>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</si>
  <si>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</si>
  <si>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</si>
  <si>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</si>
  <si>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</si>
  <si>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</si>
  <si>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</si>
  <si>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</si>
  <si>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</si>
  <si>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</si>
  <si>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</si>
  <si>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</si>
  <si>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</si>
  <si>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</si>
  <si>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</si>
  <si>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</si>
  <si>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</si>
  <si>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</si>
  <si>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</si>
  <si>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</si>
  <si>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</si>
  <si>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</si>
  <si>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</si>
  <si>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</si>
  <si>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</si>
  <si>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</si>
  <si>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</si>
  <si>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</si>
  <si>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</si>
  <si>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</si>
  <si>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</si>
  <si>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</si>
  <si>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</si>
  <si>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</si>
  <si>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</si>
  <si>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</si>
  <si>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</si>
  <si>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</si>
  <si>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</si>
  <si>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</si>
  <si>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</si>
  <si>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</si>
  <si>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</si>
  <si>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</si>
  <si>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</si>
  <si>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</si>
  <si>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</si>
  <si>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</si>
  <si>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</si>
  <si>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</si>
  <si>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</si>
  <si>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</si>
  <si>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</si>
  <si>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</si>
  <si>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</si>
  <si>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</si>
  <si>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</si>
  <si>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</si>
  <si>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</si>
  <si>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</si>
  <si>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</si>
  <si>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</si>
  <si>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</si>
  <si>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</si>
  <si>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</si>
  <si>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</si>
  <si>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</si>
  <si>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</si>
  <si>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</si>
  <si>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</si>
  <si>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</si>
  <si>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</si>
  <si>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</si>
  <si>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</si>
  <si>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</si>
  <si>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</si>
  <si>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</si>
  <si>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</si>
  <si>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</si>
  <si>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</si>
  <si>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</si>
  <si>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</si>
  <si>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</si>
  <si>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</si>
  <si>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</si>
  <si>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</si>
  <si>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</si>
  <si>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</si>
  <si>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</si>
  <si>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</si>
  <si>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</si>
  <si>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</si>
  <si>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</si>
  <si>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</si>
  <si>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</si>
  <si>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</si>
  <si>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</si>
  <si>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</si>
  <si>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</si>
  <si>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</si>
  <si>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</si>
  <si>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</si>
  <si>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</si>
  <si>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</si>
  <si>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</si>
  <si>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</si>
  <si>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</si>
  <si>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</si>
  <si>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</si>
  <si>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</si>
  <si>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</si>
  <si>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</si>
  <si>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</si>
  <si>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</si>
  <si>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</si>
  <si>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</si>
  <si>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</si>
  <si>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</si>
  <si>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</si>
  <si>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</si>
  <si>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</si>
  <si>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</si>
  <si>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</si>
  <si>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</si>
  <si>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</si>
  <si>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</si>
  <si>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</si>
  <si>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</si>
  <si>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</si>
  <si>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</si>
  <si>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</si>
  <si>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</si>
  <si>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</si>
  <si>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</si>
  <si>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</si>
  <si>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</si>
  <si>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</si>
  <si>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</si>
  <si>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</si>
  <si>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</si>
  <si>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</si>
  <si>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</si>
  <si>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</si>
  <si>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</si>
  <si>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</si>
  <si>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</si>
  <si>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</si>
  <si>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</si>
  <si>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</si>
  <si>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</si>
  <si>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</si>
  <si>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</si>
  <si>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</si>
  <si>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</si>
  <si>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</si>
  <si>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</si>
  <si>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</si>
  <si>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</si>
  <si>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</si>
  <si>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</si>
  <si>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</si>
  <si>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</si>
  <si>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</si>
  <si>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</si>
  <si>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</si>
  <si>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</si>
  <si>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</si>
  <si>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</si>
  <si>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</si>
  <si>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</si>
  <si>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</si>
  <si>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</si>
  <si>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</si>
  <si>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</si>
  <si>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</si>
  <si>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</si>
  <si>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</si>
  <si>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</si>
  <si>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</si>
  <si>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</si>
  <si>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</si>
  <si>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</si>
  <si>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</si>
  <si>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</si>
  <si>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</si>
  <si>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</si>
  <si>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</si>
  <si>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</si>
  <si>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</si>
  <si>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</si>
  <si>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</si>
  <si>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</si>
  <si>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</si>
  <si>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</si>
  <si>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</si>
  <si>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</si>
  <si>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</si>
  <si>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</si>
  <si>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</si>
  <si>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</si>
  <si>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</si>
  <si>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</si>
  <si>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</si>
  <si>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</si>
  <si>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</si>
  <si>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</si>
  <si>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</si>
  <si>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</si>
  <si>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</si>
  <si>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</si>
  <si>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</si>
  <si>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</si>
  <si>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</si>
  <si>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</si>
  <si>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</si>
  <si>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</si>
  <si>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</si>
  <si>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</si>
  <si>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</si>
  <si>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</si>
  <si>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</si>
  <si>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</si>
  <si>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</si>
  <si>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</si>
  <si>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</si>
  <si>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</si>
  <si>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</si>
  <si>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</si>
  <si>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</si>
  <si>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</si>
  <si>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</si>
  <si>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</si>
  <si>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</si>
  <si>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</si>
  <si>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</si>
  <si>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</si>
  <si>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</si>
  <si>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</si>
  <si>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</si>
  <si>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</si>
  <si>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</si>
  <si>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</si>
  <si>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</si>
  <si>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</si>
  <si>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</si>
  <si>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</si>
  <si>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</si>
  <si>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</si>
  <si>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</si>
  <si>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</si>
  <si>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</si>
  <si>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</si>
  <si>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</si>
  <si>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</si>
  <si>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</si>
  <si>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</si>
  <si>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</si>
  <si>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</si>
  <si>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</si>
  <si>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</si>
  <si>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</si>
  <si>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</si>
  <si>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</si>
  <si>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</si>
  <si>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</si>
  <si>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</si>
  <si>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</si>
  <si>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</si>
  <si>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</si>
  <si>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</si>
  <si>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</si>
  <si>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</si>
  <si>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</si>
  <si>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</si>
  <si>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</si>
  <si>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</si>
  <si>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</si>
  <si>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</si>
  <si>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</si>
  <si>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</si>
  <si>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</si>
  <si>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</si>
  <si>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</si>
  <si>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</si>
  <si>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</si>
  <si>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</si>
  <si>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</si>
  <si>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</si>
  <si>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</si>
  <si>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</si>
  <si>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</si>
  <si>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</si>
  <si>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</si>
  <si>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</si>
  <si>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</si>
  <si>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</si>
  <si>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</si>
  <si>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</si>
  <si>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</si>
  <si>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</si>
  <si>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</si>
  <si>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</si>
  <si>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</si>
  <si>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</si>
  <si>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</si>
  <si>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</si>
  <si>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</si>
  <si>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</si>
  <si>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</si>
  <si>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</si>
  <si>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</si>
  <si>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</si>
  <si>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</si>
  <si>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</si>
  <si>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</si>
  <si>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</si>
  <si>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</si>
  <si>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</si>
  <si>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</si>
  <si>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</si>
  <si>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</si>
  <si>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</si>
  <si>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</si>
  <si>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</si>
  <si>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</si>
  <si>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</si>
  <si>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</si>
  <si>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</si>
  <si>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</si>
  <si>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</si>
  <si>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</si>
  <si>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</si>
  <si>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</si>
  <si>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</si>
  <si>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</si>
  <si>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</si>
  <si>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</si>
  <si>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</si>
  <si>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</si>
  <si>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</si>
  <si>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</si>
  <si>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</si>
  <si>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</si>
  <si>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</si>
  <si>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</si>
  <si>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</si>
  <si>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</si>
  <si>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</si>
  <si>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</si>
  <si>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</si>
  <si>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</si>
  <si>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</si>
  <si>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</si>
  <si>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</si>
  <si>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</si>
  <si>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</si>
  <si>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</si>
  <si>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</si>
  <si>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</si>
  <si>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</si>
  <si>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</si>
  <si>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</si>
  <si>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</si>
  <si>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</si>
  <si>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</si>
  <si>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</si>
  <si>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</si>
  <si>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</si>
  <si>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</si>
  <si>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</si>
  <si>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</si>
  <si>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</si>
  <si>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</si>
  <si>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</si>
  <si>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</si>
  <si>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</si>
  <si>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</si>
  <si>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</si>
  <si>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</si>
  <si>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</si>
  <si>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</si>
  <si>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</si>
  <si>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</si>
  <si>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</si>
  <si>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</si>
  <si>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</si>
  <si>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</si>
  <si>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</si>
  <si>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</si>
  <si>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</si>
  <si>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</si>
  <si>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</si>
  <si>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</si>
  <si>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</si>
  <si>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</si>
  <si>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</si>
  <si>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</si>
  <si>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</si>
  <si>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</si>
  <si>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</si>
  <si>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</si>
  <si>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</si>
  <si>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</si>
  <si>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</si>
  <si>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</si>
  <si>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</si>
  <si>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</si>
  <si>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</si>
  <si>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</si>
  <si>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</si>
  <si>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</si>
  <si>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</si>
  <si>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</si>
  <si>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</si>
  <si>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</si>
  <si>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</si>
  <si>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</si>
  <si>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</si>
  <si>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</si>
  <si>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</si>
  <si>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</si>
  <si>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</si>
  <si>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</si>
  <si>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</si>
  <si>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</si>
  <si>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</si>
  <si>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</si>
  <si>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</si>
  <si>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</si>
  <si>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</si>
  <si>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</si>
  <si>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</si>
  <si>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</si>
  <si>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</si>
  <si>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</si>
  <si>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</si>
  <si>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</si>
  <si>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</si>
  <si>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</si>
  <si>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</si>
  <si>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</si>
  <si>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</si>
  <si>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</si>
  <si>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</si>
  <si>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</si>
  <si>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</si>
  <si>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</si>
  <si>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</si>
  <si>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</si>
  <si>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</si>
  <si>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</si>
  <si>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</si>
  <si>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</si>
  <si>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</si>
  <si>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</si>
  <si>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</si>
  <si>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</si>
  <si>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</si>
  <si>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</si>
  <si>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</si>
  <si>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</si>
  <si>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</si>
  <si>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</si>
  <si>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</si>
  <si>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</si>
  <si>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</si>
  <si>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</si>
  <si>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</si>
  <si>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</si>
  <si>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</si>
  <si>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</si>
  <si>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</si>
  <si>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</si>
  <si>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</si>
  <si>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</si>
  <si>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</si>
  <si>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</si>
  <si>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</si>
  <si>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</si>
  <si>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</si>
  <si>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</si>
  <si>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</si>
  <si>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</si>
  <si>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</si>
  <si>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</si>
  <si>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</si>
  <si>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</si>
  <si>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</si>
  <si>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</si>
  <si>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</si>
  <si>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</si>
  <si>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</si>
  <si>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</si>
  <si>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</si>
  <si>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</si>
  <si>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</si>
  <si>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</si>
  <si>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</si>
  <si>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</si>
  <si>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</si>
  <si>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</si>
  <si>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</si>
  <si>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</si>
  <si>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</si>
  <si>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</si>
  <si>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</si>
  <si>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</si>
  <si>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</si>
  <si>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</si>
  <si>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</si>
  <si>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</si>
  <si>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</si>
  <si>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</si>
  <si>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</si>
  <si>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</si>
  <si>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</si>
  <si>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</si>
  <si>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</si>
  <si>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</si>
  <si>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</si>
  <si>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</si>
  <si>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</si>
  <si>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</si>
  <si>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</si>
  <si>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</si>
  <si>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</si>
  <si>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</si>
  <si>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</si>
  <si>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</si>
  <si>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</si>
  <si>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</si>
  <si>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</si>
  <si>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</si>
  <si>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</si>
  <si>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</si>
  <si>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</si>
  <si>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</si>
  <si>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</si>
  <si>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</si>
  <si>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</si>
  <si>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</si>
  <si>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</si>
  <si>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</si>
  <si>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</si>
  <si>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</si>
  <si>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</si>
  <si>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</si>
  <si>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</si>
  <si>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</si>
  <si>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</si>
  <si>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</si>
  <si>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</si>
  <si>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</si>
  <si>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</si>
  <si>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</si>
  <si>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</si>
  <si>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</si>
  <si>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</si>
  <si>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</si>
  <si>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</si>
  <si>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</si>
  <si>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</si>
  <si>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 xml:space="preserve">собрать отдельно подписать №3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</si>
</sst>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zoomScaleNormal="100" zoomScaleSheetLayoutView="100" workbookViewId="0">
      <selection activeCell="N13" sqref="N13:O1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 t="s">
        <v>671</v>
      </c>
      <c r="I5" s="607"/>
      <c r="J5" s="607"/>
      <c r="K5" s="605"/>
      <c r="M5" s="25" t="s">
        <v>10</v>
      </c>
      <c r="N5" s="600">
        <v>45127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14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Четверг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7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0.5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20</v>
      </c>
      <c r="V50" s="294">
        <f>IFERROR(IF(U50="",0,CEILING((U50/$H50),1)*$H50),"")</f>
        <v>21.6</v>
      </c>
      <c r="W50" s="37">
        <f>IFERROR(IF(V50=0,"",ROUNDUP(V50/H50,0)*0.02175),"")</f>
        <v>4.3499999999999997E-2</v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1.8518518518518516</v>
      </c>
      <c r="V52" s="295">
        <f>IFERROR(V50/H50,"0")+IFERROR(V51/H51,"0")</f>
        <v>2</v>
      </c>
      <c r="W52" s="295">
        <f>IFERROR(IF(W50="",0,W50),"0")+IFERROR(IF(W51="",0,W51),"0")</f>
        <v>4.3499999999999997E-2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20</v>
      </c>
      <c r="V53" s="295">
        <f>IFERROR(SUM(V50:V51),"0")</f>
        <v>21.6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20</v>
      </c>
      <c r="V56" s="294">
        <f>IFERROR(IF(U56="",0,CEILING((U56/$H56),1)*$H56),"")</f>
        <v>21.6</v>
      </c>
      <c r="W56" s="37">
        <f>IFERROR(IF(V56=0,"",ROUNDUP(V56/H56,0)*0.02175),"")</f>
        <v>4.3499999999999997E-2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1.8518518518518516</v>
      </c>
      <c r="V59" s="295">
        <f>IFERROR(V56/H56,"0")+IFERROR(V57/H57,"0")+IFERROR(V58/H58,"0")</f>
        <v>2</v>
      </c>
      <c r="W59" s="295">
        <f>IFERROR(IF(W56="",0,W56),"0")+IFERROR(IF(W57="",0,W57),"0")+IFERROR(IF(W58="",0,W58),"0")</f>
        <v>4.3499999999999997E-2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20</v>
      </c>
      <c r="V60" s="295">
        <f>IFERROR(SUM(V56:V58),"0")</f>
        <v>21.6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30</v>
      </c>
      <c r="V64" s="294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10</v>
      </c>
      <c r="V68" s="294">
        <f t="shared" si="2"/>
        <v>12</v>
      </c>
      <c r="W68" s="37">
        <f>IFERROR(IF(V68=0,"",ROUNDUP(V68/H68,0)*0.00753),"")</f>
        <v>3.0120000000000001E-2</v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8</v>
      </c>
      <c r="V69" s="294">
        <f t="shared" si="2"/>
        <v>8</v>
      </c>
      <c r="W69" s="37">
        <f t="shared" ref="W69:W74" si="3">IFERROR(IF(V69=0,"",ROUNDUP(V69/H69,0)*0.00937),"")</f>
        <v>1.874E-2</v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8.1111111111111107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0.11411000000000002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48</v>
      </c>
      <c r="V80" s="295">
        <f>IFERROR(SUM(V63:V78),"0")</f>
        <v>52.400000000000006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50</v>
      </c>
      <c r="V82" s="294">
        <f t="shared" ref="V82:V87" si="4">IFERROR(IF(U82="",0,CEILING((U82/$H82),1)*$H82),"")</f>
        <v>54</v>
      </c>
      <c r="W82" s="37">
        <f>IFERROR(IF(V82=0,"",ROUNDUP(V82/H82,0)*0.02175),"")</f>
        <v>0.10874999999999999</v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4.6296296296296298</v>
      </c>
      <c r="V88" s="295">
        <f>IFERROR(V82/H82,"0")+IFERROR(V83/H83,"0")+IFERROR(V84/H84,"0")+IFERROR(V85/H85,"0")+IFERROR(V86/H86,"0")+IFERROR(V87/H87,"0")</f>
        <v>5</v>
      </c>
      <c r="W88" s="295">
        <f>IFERROR(IF(W82="",0,W82),"0")+IFERROR(IF(W83="",0,W83),"0")+IFERROR(IF(W84="",0,W84),"0")+IFERROR(IF(W85="",0,W85),"0")+IFERROR(IF(W86="",0,W86),"0")+IFERROR(IF(W87="",0,W87),"0")</f>
        <v>0.10874999999999999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50</v>
      </c>
      <c r="V89" s="295">
        <f>IFERROR(SUM(V82:V87),"0")</f>
        <v>54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30</v>
      </c>
      <c r="V103" s="294">
        <f t="shared" ref="V103:V109" si="6">IFERROR(IF(U103="",0,CEILING((U103/$H103),1)*$H103),"")</f>
        <v>32.4</v>
      </c>
      <c r="W103" s="37">
        <f>IFERROR(IF(V103=0,"",ROUNDUP(V103/H103,0)*0.02175),"")</f>
        <v>8.6999999999999994E-2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3.7037037037037037</v>
      </c>
      <c r="V110" s="295">
        <f>IFERROR(V103/H103,"0")+IFERROR(V104/H104,"0")+IFERROR(V105/H105,"0")+IFERROR(V106/H106,"0")+IFERROR(V107/H107,"0")+IFERROR(V108/H108,"0")+IFERROR(V109/H109,"0")</f>
        <v>4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8.6999999999999994E-2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30</v>
      </c>
      <c r="V111" s="295">
        <f>IFERROR(SUM(V103:V109),"0")</f>
        <v>32.4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80</v>
      </c>
      <c r="V121" s="294">
        <f>IFERROR(IF(U121="",0,CEILING((U121/$H121),1)*$H121),"")</f>
        <v>81</v>
      </c>
      <c r="W121" s="37">
        <f>IFERROR(IF(V121=0,"",ROUNDUP(V121/H121,0)*0.02175),"")</f>
        <v>0.21749999999999997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9.8765432098765444</v>
      </c>
      <c r="V125" s="295">
        <f>IFERROR(V121/H121,"0")+IFERROR(V122/H122,"0")+IFERROR(V123/H123,"0")+IFERROR(V124/H124,"0")</f>
        <v>10</v>
      </c>
      <c r="W125" s="295">
        <f>IFERROR(IF(W121="",0,W121),"0")+IFERROR(IF(W122="",0,W122),"0")+IFERROR(IF(W123="",0,W123),"0")+IFERROR(IF(W124="",0,W124),"0")</f>
        <v>0.21749999999999997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80</v>
      </c>
      <c r="V126" s="295">
        <f>IFERROR(SUM(V121:V124),"0")</f>
        <v>81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50</v>
      </c>
      <c r="V140" s="294">
        <f t="shared" si="7"/>
        <v>54</v>
      </c>
      <c r="W140" s="37">
        <f>IFERROR(IF(V140=0,"",ROUNDUP(V140/H140,0)*0.02175),"")</f>
        <v>0.10874999999999999</v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4.6296296296296298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5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0.10874999999999999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50</v>
      </c>
      <c r="V154" s="295">
        <f>IFERROR(SUM(V137:V152),"0")</f>
        <v>54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70</v>
      </c>
      <c r="V162" s="294">
        <f t="shared" si="8"/>
        <v>71.400000000000006</v>
      </c>
      <c r="W162" s="37">
        <f>IFERROR(IF(V162=0,"",ROUNDUP(V162/H162,0)*0.00753),"")</f>
        <v>0.12801000000000001</v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16.666666666666664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17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0.12801000000000001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70</v>
      </c>
      <c r="V178" s="295">
        <f>IFERROR(SUM(V161:V176),"0")</f>
        <v>71.400000000000006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300</v>
      </c>
      <c r="V181" s="294">
        <f t="shared" si="9"/>
        <v>307.8</v>
      </c>
      <c r="W181" s="37">
        <f>IFERROR(IF(V181=0,"",ROUNDUP(V181/H181,0)*0.02175),"")</f>
        <v>0.8264999999999999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37.037037037037038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38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0.8264999999999999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300</v>
      </c>
      <c r="V202" s="295">
        <f>IFERROR(SUM(V180:V200),"0")</f>
        <v>307.8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20</v>
      </c>
      <c r="V205" s="294">
        <f t="shared" si="11"/>
        <v>23.4</v>
      </c>
      <c r="W205" s="37">
        <f>IFERROR(IF(V205=0,"",ROUNDUP(V205/H205,0)*0.02175),"")</f>
        <v>6.5250000000000002E-2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25</v>
      </c>
      <c r="V206" s="294">
        <f t="shared" si="11"/>
        <v>25.200000000000003</v>
      </c>
      <c r="W206" s="37">
        <f>IFERROR(IF(V206=0,"",ROUNDUP(V206/H206,0)*0.02175),"")</f>
        <v>6.5250000000000002E-2</v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5.5402930402930401</v>
      </c>
      <c r="V210" s="295">
        <f>IFERROR(V204/H204,"0")+IFERROR(V205/H205,"0")+IFERROR(V206/H206,"0")+IFERROR(V207/H207,"0")+IFERROR(V208/H208,"0")+IFERROR(V209/H209,"0")</f>
        <v>6</v>
      </c>
      <c r="W210" s="295">
        <f>IFERROR(IF(W204="",0,W204),"0")+IFERROR(IF(W205="",0,W205),"0")+IFERROR(IF(W206="",0,W206),"0")+IFERROR(IF(W207="",0,W207),"0")+IFERROR(IF(W208="",0,W208),"0")+IFERROR(IF(W209="",0,W209),"0")</f>
        <v>0.1305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45</v>
      </c>
      <c r="V211" s="295">
        <f>IFERROR(SUM(V204:V209),"0")</f>
        <v>48.6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15</v>
      </c>
      <c r="V214" s="294">
        <f>IFERROR(IF(U214="",0,CEILING((U214/$H214),1)*$H214),"")</f>
        <v>15.2</v>
      </c>
      <c r="W214" s="37">
        <f>IFERROR(IF(V214=0,"",ROUNDUP(V214/H214,0)*0.00753),"")</f>
        <v>3.7650000000000003E-2</v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4.9342105263157894</v>
      </c>
      <c r="V216" s="295">
        <f>IFERROR(V213/H213,"0")+IFERROR(V214/H214,"0")+IFERROR(V215/H215,"0")</f>
        <v>5</v>
      </c>
      <c r="W216" s="295">
        <f>IFERROR(IF(W213="",0,W213),"0")+IFERROR(IF(W214="",0,W214),"0")+IFERROR(IF(W215="",0,W215),"0")</f>
        <v>3.7650000000000003E-2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15</v>
      </c>
      <c r="V217" s="295">
        <f>IFERROR(SUM(V213:V215),"0")</f>
        <v>15.2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10</v>
      </c>
      <c r="V232" s="294">
        <f t="shared" si="12"/>
        <v>10</v>
      </c>
      <c r="W232" s="37">
        <f>IFERROR(IF(V232=0,"",ROUNDUP(V232/H232,0)*0.00937),"")</f>
        <v>1.874E-2</v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2</v>
      </c>
      <c r="V234" s="295">
        <f>IFERROR(V227/H227,"0")+IFERROR(V228/H228,"0")+IFERROR(V229/H229,"0")+IFERROR(V230/H230,"0")+IFERROR(V231/H231,"0")+IFERROR(V232/H232,"0")+IFERROR(V233/H233,"0")</f>
        <v>2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1.874E-2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10</v>
      </c>
      <c r="V235" s="295">
        <f>IFERROR(SUM(V227:V233),"0")</f>
        <v>10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80</v>
      </c>
      <c r="V248" s="294">
        <f>IFERROR(IF(U248="",0,CEILING((U248/$H248),1)*$H248),"")</f>
        <v>81</v>
      </c>
      <c r="W248" s="37">
        <f>IFERROR(IF(V248=0,"",ROUNDUP(V248/H248,0)*0.02175),"")</f>
        <v>0.21749999999999997</v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9.8765432098765444</v>
      </c>
      <c r="V251" s="295">
        <f>IFERROR(V248/H248,"0")+IFERROR(V249/H249,"0")+IFERROR(V250/H250,"0")</f>
        <v>10</v>
      </c>
      <c r="W251" s="295">
        <f>IFERROR(IF(W248="",0,W248),"0")+IFERROR(IF(W249="",0,W249),"0")+IFERROR(IF(W250="",0,W250),"0")</f>
        <v>0.21749999999999997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80</v>
      </c>
      <c r="V252" s="295">
        <f>IFERROR(SUM(V248:V250),"0")</f>
        <v>81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600</v>
      </c>
      <c r="V269" s="294">
        <f t="shared" si="13"/>
        <v>600</v>
      </c>
      <c r="W269" s="37">
        <f>IFERROR(IF(V269=0,"",ROUNDUP(V269/H269,0)*0.02175),"")</f>
        <v>0.86999999999999988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150</v>
      </c>
      <c r="V270" s="294">
        <f t="shared" si="13"/>
        <v>150</v>
      </c>
      <c r="W270" s="37">
        <f>IFERROR(IF(V270=0,"",ROUNDUP(V270/H270,0)*0.02175),"")</f>
        <v>0.21749999999999997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150</v>
      </c>
      <c r="V272" s="294">
        <f t="shared" si="13"/>
        <v>150</v>
      </c>
      <c r="W272" s="37">
        <f>IFERROR(IF(V272=0,"",ROUNDUP(V272/H272,0)*0.02175),"")</f>
        <v>0.21749999999999997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60</v>
      </c>
      <c r="V276" s="295">
        <f>IFERROR(V268/H268,"0")+IFERROR(V269/H269,"0")+IFERROR(V270/H270,"0")+IFERROR(V271/H271,"0")+IFERROR(V272/H272,"0")+IFERROR(V273/H273,"0")+IFERROR(V274/H274,"0")+IFERROR(V275/H275,"0")</f>
        <v>60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1.3049999999999999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900</v>
      </c>
      <c r="V277" s="295">
        <f>IFERROR(SUM(V268:V275),"0")</f>
        <v>900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450</v>
      </c>
      <c r="V279" s="294">
        <f>IFERROR(IF(U279="",0,CEILING((U279/$H279),1)*$H279),"")</f>
        <v>450</v>
      </c>
      <c r="W279" s="37">
        <f>IFERROR(IF(V279=0,"",ROUNDUP(V279/H279,0)*0.02175),"")</f>
        <v>0.65249999999999997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30</v>
      </c>
      <c r="V281" s="295">
        <f>IFERROR(V279/H279,"0")+IFERROR(V280/H280,"0")</f>
        <v>30</v>
      </c>
      <c r="W281" s="295">
        <f>IFERROR(IF(W279="",0,W279),"0")+IFERROR(IF(W280="",0,W280),"0")</f>
        <v>0.65249999999999997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450</v>
      </c>
      <c r="V282" s="295">
        <f>IFERROR(SUM(V279:V280),"0")</f>
        <v>450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120</v>
      </c>
      <c r="V284" s="294">
        <f>IFERROR(IF(U284="",0,CEILING((U284/$H284),1)*$H284),"")</f>
        <v>122.64</v>
      </c>
      <c r="W284" s="37">
        <f>IFERROR(IF(V284=0,"",ROUNDUP(V284/H284,0)*0.00753),"")</f>
        <v>0.21084</v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27.397260273972602</v>
      </c>
      <c r="V286" s="295">
        <f>IFERROR(V284/H284,"0")+IFERROR(V285/H285,"0")</f>
        <v>28</v>
      </c>
      <c r="W286" s="295">
        <f>IFERROR(IF(W284="",0,W284),"0")+IFERROR(IF(W285="",0,W285),"0")</f>
        <v>0.21084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120</v>
      </c>
      <c r="V287" s="295">
        <f>IFERROR(SUM(V284:V285),"0")</f>
        <v>122.64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50</v>
      </c>
      <c r="V328" s="294">
        <f t="shared" ref="V328:V334" si="14">IFERROR(IF(U328="",0,CEILING((U328/$H328),1)*$H328),"")</f>
        <v>50.400000000000006</v>
      </c>
      <c r="W328" s="37">
        <f>IFERROR(IF(V328=0,"",ROUNDUP(V328/H328,0)*0.00753),"")</f>
        <v>9.0359999999999996E-2</v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20</v>
      </c>
      <c r="V329" s="294">
        <f t="shared" si="14"/>
        <v>21</v>
      </c>
      <c r="W329" s="37">
        <f>IFERROR(IF(V329=0,"",ROUNDUP(V329/H329,0)*0.00753),"")</f>
        <v>3.7650000000000003E-2</v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40</v>
      </c>
      <c r="V330" s="294">
        <f t="shared" si="14"/>
        <v>42</v>
      </c>
      <c r="W330" s="37">
        <f>IFERROR(IF(V330=0,"",ROUNDUP(V330/H330,0)*0.00753),"")</f>
        <v>7.5300000000000006E-2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26.19047619047619</v>
      </c>
      <c r="V335" s="295">
        <f>IFERROR(V328/H328,"0")+IFERROR(V329/H329,"0")+IFERROR(V330/H330,"0")+IFERROR(V331/H331,"0")+IFERROR(V332/H332,"0")+IFERROR(V333/H333,"0")+IFERROR(V334/H334,"0")</f>
        <v>27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0.20331000000000002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110</v>
      </c>
      <c r="V336" s="295">
        <f>IFERROR(SUM(V328:V334),"0")</f>
        <v>113.4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100</v>
      </c>
      <c r="V355" s="294">
        <f>IFERROR(IF(U355="",0,CEILING((U355/$H355),1)*$H355),"")</f>
        <v>100.80000000000001</v>
      </c>
      <c r="W355" s="37">
        <f>IFERROR(IF(V355=0,"",ROUNDUP(V355/H355,0)*0.00753),"")</f>
        <v>0.18071999999999999</v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23.80952380952381</v>
      </c>
      <c r="V360" s="295">
        <f>IFERROR(V355/H355,"0")+IFERROR(V356/H356,"0")+IFERROR(V357/H357,"0")+IFERROR(V358/H358,"0")+IFERROR(V359/H359,"0")</f>
        <v>24</v>
      </c>
      <c r="W360" s="295">
        <f>IFERROR(IF(W355="",0,W355),"0")+IFERROR(IF(W356="",0,W356),"0")+IFERROR(IF(W357="",0,W357),"0")+IFERROR(IF(W358="",0,W358),"0")+IFERROR(IF(W359="",0,W359),"0")</f>
        <v>0.18071999999999999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100</v>
      </c>
      <c r="V361" s="295">
        <f>IFERROR(SUM(V355:V359),"0")</f>
        <v>100.80000000000001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220</v>
      </c>
      <c r="V366" s="294">
        <f t="shared" si="15"/>
        <v>221.76000000000002</v>
      </c>
      <c r="W366" s="37">
        <f>IFERROR(IF(V366=0,"",ROUNDUP(V366/H366,0)*0.01196),"")</f>
        <v>0.50231999999999999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80</v>
      </c>
      <c r="V368" s="294">
        <f t="shared" si="15"/>
        <v>84.48</v>
      </c>
      <c r="W368" s="37">
        <f>IFERROR(IF(V368=0,"",ROUNDUP(V368/H368,0)*0.01196),"")</f>
        <v>0.19136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56.818181818181813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58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0.69367999999999996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300</v>
      </c>
      <c r="V376" s="295">
        <f>IFERROR(SUM(V365:V374),"0")</f>
        <v>306.24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200</v>
      </c>
      <c r="V378" s="294">
        <f>IFERROR(IF(U378="",0,CEILING((U378/$H378),1)*$H378),"")</f>
        <v>200.64000000000001</v>
      </c>
      <c r="W378" s="37">
        <f>IFERROR(IF(V378=0,"",ROUNDUP(V378/H378,0)*0.01196),"")</f>
        <v>0.45448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37.878787878787875</v>
      </c>
      <c r="V380" s="295">
        <f>IFERROR(V378/H378,"0")+IFERROR(V379/H379,"0")</f>
        <v>38</v>
      </c>
      <c r="W380" s="295">
        <f>IFERROR(IF(W378="",0,W378),"0")+IFERROR(IF(W379="",0,W379),"0")</f>
        <v>0.45448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200</v>
      </c>
      <c r="V381" s="295">
        <f>IFERROR(SUM(V378:V379),"0")</f>
        <v>200.64000000000001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80</v>
      </c>
      <c r="V383" s="294">
        <f t="shared" ref="V383:V388" si="16">IFERROR(IF(U383="",0,CEILING((U383/$H383),1)*$H383),"")</f>
        <v>84.48</v>
      </c>
      <c r="W383" s="37">
        <f>IFERROR(IF(V383=0,"",ROUNDUP(V383/H383,0)*0.01196),"")</f>
        <v>0.19136</v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120</v>
      </c>
      <c r="V384" s="294">
        <f t="shared" si="16"/>
        <v>121.44000000000001</v>
      </c>
      <c r="W384" s="37">
        <f>IFERROR(IF(V384=0,"",ROUNDUP(V384/H384,0)*0.01196),"")</f>
        <v>0.27507999999999999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90</v>
      </c>
      <c r="V385" s="294">
        <f t="shared" si="16"/>
        <v>95.04</v>
      </c>
      <c r="W385" s="37">
        <f>IFERROR(IF(V385=0,"",ROUNDUP(V385/H385,0)*0.01196),"")</f>
        <v>0.21528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54.924242424242422</v>
      </c>
      <c r="V389" s="295">
        <f>IFERROR(V383/H383,"0")+IFERROR(V384/H384,"0")+IFERROR(V385/H385,"0")+IFERROR(V386/H386,"0")+IFERROR(V387/H387,"0")+IFERROR(V388/H388,"0")</f>
        <v>57</v>
      </c>
      <c r="W389" s="295">
        <f>IFERROR(IF(W383="",0,W383),"0")+IFERROR(IF(W384="",0,W384),"0")+IFERROR(IF(W385="",0,W385),"0")+IFERROR(IF(W386="",0,W386),"0")+IFERROR(IF(W387="",0,W387),"0")+IFERROR(IF(W388="",0,W388),"0")</f>
        <v>0.68171999999999999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290</v>
      </c>
      <c r="V390" s="295">
        <f>IFERROR(SUM(V383:V388),"0")</f>
        <v>300.96000000000004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70</v>
      </c>
      <c r="V400" s="294">
        <f>IFERROR(IF(U400="",0,CEILING((U400/$H400),1)*$H400),"")</f>
        <v>72</v>
      </c>
      <c r="W400" s="37">
        <f>IFERROR(IF(V400=0,"",ROUNDUP(V400/H400,0)*0.02175),"")</f>
        <v>0.1305</v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5.833333333333333</v>
      </c>
      <c r="V401" s="295">
        <f>IFERROR(V399/H399,"0")+IFERROR(V400/H400,"0")</f>
        <v>6</v>
      </c>
      <c r="W401" s="295">
        <f>IFERROR(IF(W399="",0,W399),"0")+IFERROR(IF(W400="",0,W400),"0")</f>
        <v>0.1305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70</v>
      </c>
      <c r="V402" s="295">
        <f>IFERROR(SUM(V399:V400),"0")</f>
        <v>72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50</v>
      </c>
      <c r="V410" s="294">
        <f>IFERROR(IF(U410="",0,CEILING((U410/$H410),1)*$H410),"")</f>
        <v>52.919999999999995</v>
      </c>
      <c r="W410" s="37">
        <f>IFERROR(IF(V410=0,"",ROUNDUP(V410/H410,0)*0.00753),"")</f>
        <v>0.10542</v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13.227513227513228</v>
      </c>
      <c r="V411" s="295">
        <f>IFERROR(V409/H409,"0")+IFERROR(V410/H410,"0")</f>
        <v>14</v>
      </c>
      <c r="W411" s="295">
        <f>IFERROR(IF(W409="",0,W409),"0")+IFERROR(IF(W410="",0,W410),"0")</f>
        <v>0.10542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50</v>
      </c>
      <c r="V412" s="295">
        <f>IFERROR(SUM(V409:V410),"0")</f>
        <v>52.919999999999995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3408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3470.6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3580.1411386722702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3646.5339999999997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6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6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3730.1411386722702</v>
      </c>
      <c r="V422" s="295">
        <f>GrossWeightTotalR+PalletQtyTotalR*25</f>
        <v>3796.5339999999997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446.7883904238746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457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6.7001799999999996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21.6</v>
      </c>
      <c r="D429" s="47">
        <f>IFERROR(V56*1,"0")+IFERROR(V57*1,"0")+IFERROR(V58*1,"0")</f>
        <v>21.6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138.80000000000001</v>
      </c>
      <c r="F429" s="47">
        <f>IFERROR(V121*1,"0")+IFERROR(V122*1,"0")+IFERROR(V123*1,"0")+IFERROR(V124*1,"0")</f>
        <v>81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497</v>
      </c>
      <c r="I429" s="47">
        <f>IFERROR(V227*1,"0")+IFERROR(V228*1,"0")+IFERROR(V229*1,"0")+IFERROR(V230*1,"0")+IFERROR(V231*1,"0")+IFERROR(V232*1,"0")+IFERROR(V233*1,"0")+IFERROR(V237*1,"0")+IFERROR(V238*1,"0")</f>
        <v>10</v>
      </c>
      <c r="J429" s="47">
        <f>IFERROR(V243*1,"0")+IFERROR(V244*1,"0")+IFERROR(V248*1,"0")+IFERROR(V249*1,"0")+IFERROR(V250*1,"0")+IFERROR(V254*1,"0")+IFERROR(V258*1,"0")+IFERROR(V262*1,"0")</f>
        <v>81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1472.64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113.4</v>
      </c>
      <c r="N429" s="47">
        <f>IFERROR(V350*1,"0")+IFERROR(V351*1,"0")+IFERROR(V355*1,"0")+IFERROR(V356*1,"0")+IFERROR(V357*1,"0")+IFERROR(V358*1,"0")+IFERROR(V359*1,"0")</f>
        <v>100.80000000000001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807.84</v>
      </c>
      <c r="P429" s="47">
        <f>IFERROR(V399*1,"0")+IFERROR(V400*1,"0")+IFERROR(V404*1,"0")+IFERROR(V405*1,"0")+IFERROR(V409*1,"0")+IFERROR(V410*1,"0")+IFERROR(V414*1,"0")+IFERROR(V415*1,"0")+IFERROR(V416*1,"0")</f>
        <v>124.91999999999999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2023-07-18T11:31:03Z</dcterms:modified>
</cp:coreProperties>
</file>