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W414" i="1"/>
  <c r="V414" i="1"/>
  <c r="U412" i="1"/>
  <c r="U411" i="1"/>
  <c r="V410" i="1"/>
  <c r="W410" i="1" s="1"/>
  <c r="V409" i="1"/>
  <c r="U407" i="1"/>
  <c r="V406" i="1"/>
  <c r="U406" i="1"/>
  <c r="W405" i="1"/>
  <c r="V405" i="1"/>
  <c r="W404" i="1"/>
  <c r="W406" i="1" s="1"/>
  <c r="V404" i="1"/>
  <c r="V407" i="1" s="1"/>
  <c r="U402" i="1"/>
  <c r="U401" i="1"/>
  <c r="V400" i="1"/>
  <c r="W400" i="1" s="1"/>
  <c r="W399" i="1"/>
  <c r="W401" i="1" s="1"/>
  <c r="V399" i="1"/>
  <c r="P429" i="1" s="1"/>
  <c r="U395" i="1"/>
  <c r="U394" i="1"/>
  <c r="W393" i="1"/>
  <c r="V393" i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W380" i="1" s="1"/>
  <c r="W378" i="1"/>
  <c r="V378" i="1"/>
  <c r="M378" i="1"/>
  <c r="U376" i="1"/>
  <c r="U375" i="1"/>
  <c r="V374" i="1"/>
  <c r="W374" i="1" s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W366" i="1"/>
  <c r="V366" i="1"/>
  <c r="M366" i="1"/>
  <c r="V365" i="1"/>
  <c r="V376" i="1" s="1"/>
  <c r="M365" i="1"/>
  <c r="U361" i="1"/>
  <c r="U360" i="1"/>
  <c r="V359" i="1"/>
  <c r="W359" i="1" s="1"/>
  <c r="W358" i="1"/>
  <c r="V358" i="1"/>
  <c r="M358" i="1"/>
  <c r="V357" i="1"/>
  <c r="V360" i="1" s="1"/>
  <c r="M357" i="1"/>
  <c r="V356" i="1"/>
  <c r="W356" i="1" s="1"/>
  <c r="M356" i="1"/>
  <c r="W355" i="1"/>
  <c r="V355" i="1"/>
  <c r="M355" i="1"/>
  <c r="U353" i="1"/>
  <c r="U352" i="1"/>
  <c r="W351" i="1"/>
  <c r="V351" i="1"/>
  <c r="M351" i="1"/>
  <c r="V350" i="1"/>
  <c r="V353" i="1" s="1"/>
  <c r="M350" i="1"/>
  <c r="V347" i="1"/>
  <c r="U347" i="1"/>
  <c r="U346" i="1"/>
  <c r="W345" i="1"/>
  <c r="W346" i="1" s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W334" i="1"/>
  <c r="V334" i="1"/>
  <c r="M334" i="1"/>
  <c r="V333" i="1"/>
  <c r="W333" i="1" s="1"/>
  <c r="M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W328" i="1"/>
  <c r="V328" i="1"/>
  <c r="M328" i="1"/>
  <c r="U326" i="1"/>
  <c r="U325" i="1"/>
  <c r="W324" i="1"/>
  <c r="V324" i="1"/>
  <c r="V323" i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W312" i="1"/>
  <c r="V312" i="1"/>
  <c r="M312" i="1"/>
  <c r="W311" i="1"/>
  <c r="V311" i="1"/>
  <c r="V310" i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U294" i="1"/>
  <c r="W293" i="1"/>
  <c r="W294" i="1" s="1"/>
  <c r="V293" i="1"/>
  <c r="V294" i="1" s="1"/>
  <c r="M293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V287" i="1" s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V273" i="1"/>
  <c r="W273" i="1" s="1"/>
  <c r="V272" i="1"/>
  <c r="W272" i="1" s="1"/>
  <c r="M272" i="1"/>
  <c r="W271" i="1"/>
  <c r="V271" i="1"/>
  <c r="M271" i="1"/>
  <c r="W270" i="1"/>
  <c r="V270" i="1"/>
  <c r="M270" i="1"/>
  <c r="V269" i="1"/>
  <c r="W269" i="1" s="1"/>
  <c r="M269" i="1"/>
  <c r="V268" i="1"/>
  <c r="V276" i="1" s="1"/>
  <c r="M268" i="1"/>
  <c r="U264" i="1"/>
  <c r="U263" i="1"/>
  <c r="V262" i="1"/>
  <c r="M262" i="1"/>
  <c r="U260" i="1"/>
  <c r="U259" i="1"/>
  <c r="V258" i="1"/>
  <c r="V259" i="1" s="1"/>
  <c r="M258" i="1"/>
  <c r="V256" i="1"/>
  <c r="U256" i="1"/>
  <c r="W255" i="1"/>
  <c r="V255" i="1"/>
  <c r="U255" i="1"/>
  <c r="V254" i="1"/>
  <c r="W254" i="1" s="1"/>
  <c r="M254" i="1"/>
  <c r="U252" i="1"/>
  <c r="V251" i="1"/>
  <c r="U251" i="1"/>
  <c r="V250" i="1"/>
  <c r="W250" i="1" s="1"/>
  <c r="M250" i="1"/>
  <c r="W249" i="1"/>
  <c r="V249" i="1"/>
  <c r="M249" i="1"/>
  <c r="V248" i="1"/>
  <c r="W248" i="1" s="1"/>
  <c r="M248" i="1"/>
  <c r="U246" i="1"/>
  <c r="U245" i="1"/>
  <c r="W244" i="1"/>
  <c r="V244" i="1"/>
  <c r="M244" i="1"/>
  <c r="W243" i="1"/>
  <c r="W245" i="1" s="1"/>
  <c r="V243" i="1"/>
  <c r="V245" i="1" s="1"/>
  <c r="M243" i="1"/>
  <c r="U240" i="1"/>
  <c r="U239" i="1"/>
  <c r="V238" i="1"/>
  <c r="V239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W227" i="1"/>
  <c r="V227" i="1"/>
  <c r="I429" i="1" s="1"/>
  <c r="M227" i="1"/>
  <c r="U224" i="1"/>
  <c r="U223" i="1"/>
  <c r="V222" i="1"/>
  <c r="W222" i="1" s="1"/>
  <c r="M222" i="1"/>
  <c r="W221" i="1"/>
  <c r="V221" i="1"/>
  <c r="W220" i="1"/>
  <c r="V220" i="1"/>
  <c r="W219" i="1"/>
  <c r="V219" i="1"/>
  <c r="V223" i="1" s="1"/>
  <c r="M219" i="1"/>
  <c r="U217" i="1"/>
  <c r="U216" i="1"/>
  <c r="V215" i="1"/>
  <c r="W215" i="1" s="1"/>
  <c r="M215" i="1"/>
  <c r="V214" i="1"/>
  <c r="W214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W205" i="1"/>
  <c r="V205" i="1"/>
  <c r="M205" i="1"/>
  <c r="V204" i="1"/>
  <c r="M204" i="1"/>
  <c r="U202" i="1"/>
  <c r="U201" i="1"/>
  <c r="V200" i="1"/>
  <c r="W200" i="1" s="1"/>
  <c r="W199" i="1"/>
  <c r="V199" i="1"/>
  <c r="M199" i="1"/>
  <c r="V198" i="1"/>
  <c r="W198" i="1" s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W186" i="1"/>
  <c r="V186" i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V201" i="1" s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V161" i="1"/>
  <c r="M161" i="1"/>
  <c r="U159" i="1"/>
  <c r="U158" i="1"/>
  <c r="W157" i="1"/>
  <c r="V157" i="1"/>
  <c r="V156" i="1"/>
  <c r="V159" i="1" s="1"/>
  <c r="U154" i="1"/>
  <c r="U153" i="1"/>
  <c r="V152" i="1"/>
  <c r="W152" i="1" s="1"/>
  <c r="M152" i="1"/>
  <c r="W151" i="1"/>
  <c r="V151" i="1"/>
  <c r="M151" i="1"/>
  <c r="V150" i="1"/>
  <c r="W150" i="1" s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V139" i="1"/>
  <c r="M139" i="1"/>
  <c r="V138" i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M130" i="1"/>
  <c r="U126" i="1"/>
  <c r="U125" i="1"/>
  <c r="V124" i="1"/>
  <c r="W124" i="1" s="1"/>
  <c r="M124" i="1"/>
  <c r="W123" i="1"/>
  <c r="V123" i="1"/>
  <c r="M123" i="1"/>
  <c r="W122" i="1"/>
  <c r="V122" i="1"/>
  <c r="M122" i="1"/>
  <c r="V121" i="1"/>
  <c r="M121" i="1"/>
  <c r="U118" i="1"/>
  <c r="U117" i="1"/>
  <c r="W116" i="1"/>
  <c r="V116" i="1"/>
  <c r="M116" i="1"/>
  <c r="V115" i="1"/>
  <c r="W115" i="1" s="1"/>
  <c r="W114" i="1"/>
  <c r="V114" i="1"/>
  <c r="M114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V110" i="1" s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V101" i="1" s="1"/>
  <c r="M91" i="1"/>
  <c r="U89" i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0" i="1"/>
  <c r="U60" i="1"/>
  <c r="U59" i="1"/>
  <c r="W58" i="1"/>
  <c r="V58" i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29" i="1" s="1"/>
  <c r="M50" i="1"/>
  <c r="U46" i="1"/>
  <c r="U45" i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W28" i="1"/>
  <c r="V28" i="1"/>
  <c r="M28" i="1"/>
  <c r="V27" i="1"/>
  <c r="M27" i="1"/>
  <c r="W26" i="1"/>
  <c r="V26" i="1"/>
  <c r="M26" i="1"/>
  <c r="V24" i="1"/>
  <c r="U24" i="1"/>
  <c r="U419" i="1" s="1"/>
  <c r="V23" i="1"/>
  <c r="U23" i="1"/>
  <c r="U423" i="1" s="1"/>
  <c r="W22" i="1"/>
  <c r="W23" i="1" s="1"/>
  <c r="V22" i="1"/>
  <c r="H10" i="1"/>
  <c r="A9" i="1"/>
  <c r="J9" i="1" s="1"/>
  <c r="D7" i="1"/>
  <c r="N6" i="1"/>
  <c r="M2" i="1"/>
  <c r="W79" i="1" l="1"/>
  <c r="A10" i="1"/>
  <c r="W100" i="1"/>
  <c r="V100" i="1"/>
  <c r="W223" i="1"/>
  <c r="V235" i="1"/>
  <c r="L429" i="1"/>
  <c r="V302" i="1"/>
  <c r="V303" i="1"/>
  <c r="W298" i="1"/>
  <c r="W302" i="1" s="1"/>
  <c r="W310" i="1"/>
  <c r="W314" i="1" s="1"/>
  <c r="V314" i="1"/>
  <c r="V335" i="1"/>
  <c r="V342" i="1"/>
  <c r="V381" i="1"/>
  <c r="V401" i="1"/>
  <c r="V411" i="1"/>
  <c r="W409" i="1"/>
  <c r="W411" i="1" s="1"/>
  <c r="V412" i="1"/>
  <c r="F10" i="1"/>
  <c r="W27" i="1"/>
  <c r="W32" i="1" s="1"/>
  <c r="B429" i="1"/>
  <c r="V32" i="1"/>
  <c r="V37" i="1"/>
  <c r="V38" i="1"/>
  <c r="V53" i="1"/>
  <c r="V118" i="1"/>
  <c r="W113" i="1"/>
  <c r="W117" i="1" s="1"/>
  <c r="V133" i="1"/>
  <c r="W130" i="1"/>
  <c r="W133" i="1" s="1"/>
  <c r="G429" i="1"/>
  <c r="V178" i="1"/>
  <c r="V211" i="1"/>
  <c r="V210" i="1"/>
  <c r="W234" i="1"/>
  <c r="W238" i="1"/>
  <c r="W251" i="1"/>
  <c r="W262" i="1"/>
  <c r="W263" i="1" s="1"/>
  <c r="V263" i="1"/>
  <c r="V264" i="1"/>
  <c r="W305" i="1"/>
  <c r="W307" i="1" s="1"/>
  <c r="W357" i="1"/>
  <c r="W360" i="1" s="1"/>
  <c r="V389" i="1"/>
  <c r="V395" i="1"/>
  <c r="W392" i="1"/>
  <c r="W394" i="1" s="1"/>
  <c r="F9" i="1"/>
  <c r="V33" i="1"/>
  <c r="V419" i="1" s="1"/>
  <c r="W35" i="1"/>
  <c r="W37" i="1" s="1"/>
  <c r="W50" i="1"/>
  <c r="W52" i="1" s="1"/>
  <c r="V79" i="1"/>
  <c r="W82" i="1"/>
  <c r="W88" i="1" s="1"/>
  <c r="W104" i="1"/>
  <c r="V117" i="1"/>
  <c r="V125" i="1"/>
  <c r="F429" i="1"/>
  <c r="V134" i="1"/>
  <c r="W138" i="1"/>
  <c r="W153" i="1" s="1"/>
  <c r="V154" i="1"/>
  <c r="V153" i="1"/>
  <c r="W156" i="1"/>
  <c r="W158" i="1" s="1"/>
  <c r="V158" i="1"/>
  <c r="W177" i="1"/>
  <c r="V202" i="1"/>
  <c r="W180" i="1"/>
  <c r="W201" i="1" s="1"/>
  <c r="W204" i="1"/>
  <c r="W210" i="1" s="1"/>
  <c r="V217" i="1"/>
  <c r="W213" i="1"/>
  <c r="W216" i="1" s="1"/>
  <c r="V224" i="1"/>
  <c r="V234" i="1"/>
  <c r="V252" i="1"/>
  <c r="V282" i="1"/>
  <c r="W279" i="1"/>
  <c r="W281" i="1" s="1"/>
  <c r="V286" i="1"/>
  <c r="W284" i="1"/>
  <c r="W286" i="1" s="1"/>
  <c r="V325" i="1"/>
  <c r="W323" i="1"/>
  <c r="W325" i="1" s="1"/>
  <c r="M429" i="1"/>
  <c r="W335" i="1"/>
  <c r="N429" i="1"/>
  <c r="W350" i="1"/>
  <c r="W352" i="1" s="1"/>
  <c r="V380" i="1"/>
  <c r="W383" i="1"/>
  <c r="W389" i="1" s="1"/>
  <c r="V390" i="1"/>
  <c r="V394" i="1"/>
  <c r="V420" i="1"/>
  <c r="E429" i="1"/>
  <c r="H9" i="1"/>
  <c r="W44" i="1"/>
  <c r="W45" i="1" s="1"/>
  <c r="V46" i="1"/>
  <c r="V52" i="1"/>
  <c r="V423" i="1" s="1"/>
  <c r="V80" i="1"/>
  <c r="V88" i="1"/>
  <c r="W121" i="1"/>
  <c r="W125" i="1" s="1"/>
  <c r="V126" i="1"/>
  <c r="V177" i="1"/>
  <c r="V216" i="1"/>
  <c r="V246" i="1"/>
  <c r="W258" i="1"/>
  <c r="W259" i="1" s="1"/>
  <c r="V260" i="1"/>
  <c r="W268" i="1"/>
  <c r="W276" i="1" s="1"/>
  <c r="V277" i="1"/>
  <c r="K429" i="1"/>
  <c r="V281" i="1"/>
  <c r="V291" i="1"/>
  <c r="V308" i="1"/>
  <c r="V315" i="1"/>
  <c r="V326" i="1"/>
  <c r="V343" i="1"/>
  <c r="W338" i="1"/>
  <c r="W342" i="1" s="1"/>
  <c r="V352" i="1"/>
  <c r="V375" i="1"/>
  <c r="W365" i="1"/>
  <c r="W375" i="1" s="1"/>
  <c r="O429" i="1"/>
  <c r="V402" i="1"/>
  <c r="V417" i="1"/>
  <c r="W415" i="1"/>
  <c r="W417" i="1" s="1"/>
  <c r="V418" i="1"/>
  <c r="J429" i="1"/>
  <c r="V421" i="1"/>
  <c r="D429" i="1"/>
  <c r="V59" i="1"/>
  <c r="V111" i="1"/>
  <c r="W103" i="1"/>
  <c r="W110" i="1" s="1"/>
  <c r="H429" i="1"/>
  <c r="V240" i="1"/>
  <c r="W237" i="1"/>
  <c r="W239" i="1" s="1"/>
  <c r="V336" i="1"/>
  <c r="V361" i="1"/>
  <c r="W424" i="1" l="1"/>
  <c r="V422" i="1"/>
  <c r="C432" i="1"/>
  <c r="B432" i="1"/>
  <c r="A43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<sst xmlns="http://schemas.openxmlformats.org/spreadsheetml/2006/main" count="1627" uniqueCount="671">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</sst>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/>
      <c r="I5" s="607"/>
      <c r="J5" s="607"/>
      <c r="K5" s="605"/>
      <c r="M5" s="25" t="s">
        <v>10</v>
      </c>
      <c r="N5" s="600">
        <v>45130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629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Воскресенье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0.33333333333333331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50</v>
      </c>
      <c r="V50" s="294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180</v>
      </c>
      <c r="V51" s="294">
        <f>IFERROR(IF(U51="",0,CEILING((U51/$H51),1)*$H51),"")</f>
        <v>180.9</v>
      </c>
      <c r="W51" s="37">
        <f>IFERROR(IF(V51=0,"",ROUNDUP(V51/H51,0)*0.00753),"")</f>
        <v>0.50451000000000001</v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71.296296296296291</v>
      </c>
      <c r="V52" s="295">
        <f>IFERROR(V50/H50,"0")+IFERROR(V51/H51,"0")</f>
        <v>72</v>
      </c>
      <c r="W52" s="295">
        <f>IFERROR(IF(W50="",0,W50),"0")+IFERROR(IF(W51="",0,W51),"0")</f>
        <v>0.61326000000000003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230</v>
      </c>
      <c r="V53" s="295">
        <f>IFERROR(SUM(V50:V51),"0")</f>
        <v>234.9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500</v>
      </c>
      <c r="V56" s="294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135</v>
      </c>
      <c r="V57" s="294">
        <f>IFERROR(IF(U57="",0,CEILING((U57/$H57),1)*$H57),"")</f>
        <v>135</v>
      </c>
      <c r="W57" s="37">
        <f>IFERROR(IF(V57=0,"",ROUNDUP(V57/H57,0)*0.00937),"")</f>
        <v>0.28110000000000002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76.296296296296291</v>
      </c>
      <c r="V59" s="295">
        <f>IFERROR(V56/H56,"0")+IFERROR(V57/H57,"0")+IFERROR(V58/H58,"0")</f>
        <v>77</v>
      </c>
      <c r="W59" s="295">
        <f>IFERROR(IF(W56="",0,W56),"0")+IFERROR(IF(W57="",0,W57),"0")+IFERROR(IF(W58="",0,W58),"0")</f>
        <v>1.30335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635</v>
      </c>
      <c r="V60" s="295">
        <f>IFERROR(SUM(V56:V58),"0")</f>
        <v>642.6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200</v>
      </c>
      <c r="V65" s="294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585</v>
      </c>
      <c r="V74" s="294">
        <f t="shared" si="2"/>
        <v>585</v>
      </c>
      <c r="W74" s="37">
        <f t="shared" si="3"/>
        <v>1.2181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180</v>
      </c>
      <c r="V75" s="294">
        <f t="shared" si="2"/>
        <v>180.9</v>
      </c>
      <c r="W75" s="37">
        <f>IFERROR(IF(V75=0,"",ROUNDUP(V75/H75,0)*0.00753),"")</f>
        <v>0.50451000000000001</v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270</v>
      </c>
      <c r="V77" s="294">
        <f t="shared" si="2"/>
        <v>270</v>
      </c>
      <c r="W77" s="37">
        <f>IFERROR(IF(V77=0,"",ROUNDUP(V77/H77,0)*0.00937),"")</f>
        <v>0.56220000000000003</v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275.18518518518522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276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2.6980599999999999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1235</v>
      </c>
      <c r="V80" s="295">
        <f>IFERROR(SUM(V63:V78),"0")</f>
        <v>1241.0999999999999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236</v>
      </c>
      <c r="V103" s="294">
        <f t="shared" ref="V103:V109" si="6">IFERROR(IF(U103="",0,CEILING((U103/$H103),1)*$H103),"")</f>
        <v>243</v>
      </c>
      <c r="W103" s="37">
        <f>IFERROR(IF(V103=0,"",ROUNDUP(V103/H103,0)*0.02175),"")</f>
        <v>0.65249999999999997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24</v>
      </c>
      <c r="V104" s="294">
        <f t="shared" si="6"/>
        <v>24.299999999999997</v>
      </c>
      <c r="W104" s="37">
        <f>IFERROR(IF(V104=0,"",ROUNDUP(V104/H104,0)*0.02175),"")</f>
        <v>6.5250000000000002E-2</v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450</v>
      </c>
      <c r="V106" s="294">
        <f t="shared" si="6"/>
        <v>450.90000000000003</v>
      </c>
      <c r="W106" s="37">
        <f>IFERROR(IF(V106=0,"",ROUNDUP(V106/H106,0)*0.00753),"")</f>
        <v>1.2575100000000001</v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198.76543209876542</v>
      </c>
      <c r="V110" s="295">
        <f>IFERROR(V103/H103,"0")+IFERROR(V104/H104,"0")+IFERROR(V105/H105,"0")+IFERROR(V106/H106,"0")+IFERROR(V107/H107,"0")+IFERROR(V108/H108,"0")+IFERROR(V109/H109,"0")</f>
        <v>200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1.97526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710</v>
      </c>
      <c r="V111" s="295">
        <f>IFERROR(SUM(V103:V109),"0")</f>
        <v>718.2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36</v>
      </c>
      <c r="V121" s="294">
        <f>IFERROR(IF(U121="",0,CEILING((U121/$H121),1)*$H121),"")</f>
        <v>40.5</v>
      </c>
      <c r="W121" s="37">
        <f>IFERROR(IF(V121=0,"",ROUNDUP(V121/H121,0)*0.02175),"")</f>
        <v>0.10874999999999999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675</v>
      </c>
      <c r="V123" s="294">
        <f>IFERROR(IF(U123="",0,CEILING((U123/$H123),1)*$H123),"")</f>
        <v>675</v>
      </c>
      <c r="W123" s="37">
        <f>IFERROR(IF(V123=0,"",ROUNDUP(V123/H123,0)*0.00753),"")</f>
        <v>1.8825000000000001</v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254.44444444444443</v>
      </c>
      <c r="V125" s="295">
        <f>IFERROR(V121/H121,"0")+IFERROR(V122/H122,"0")+IFERROR(V123/H123,"0")+IFERROR(V124/H124,"0")</f>
        <v>254.99999999999997</v>
      </c>
      <c r="W125" s="295">
        <f>IFERROR(IF(W121="",0,W121),"0")+IFERROR(IF(W122="",0,W122),"0")+IFERROR(IF(W123="",0,W123),"0")+IFERROR(IF(W124="",0,W124),"0")</f>
        <v>1.99125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711</v>
      </c>
      <c r="V126" s="295">
        <f>IFERROR(SUM(V121:V124),"0")</f>
        <v>715.5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50</v>
      </c>
      <c r="V161" s="294">
        <f t="shared" ref="V161:V176" si="8">IFERROR(IF(U161="",0,CEILING((U161/$H161),1)*$H161),"")</f>
        <v>50.400000000000006</v>
      </c>
      <c r="W161" s="37">
        <f>IFERROR(IF(V161=0,"",ROUNDUP(V161/H161,0)*0.00753),"")</f>
        <v>9.0359999999999996E-2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70</v>
      </c>
      <c r="V163" s="294">
        <f t="shared" si="8"/>
        <v>71.400000000000006</v>
      </c>
      <c r="W163" s="37">
        <f>IFERROR(IF(V163=0,"",ROUNDUP(V163/H163,0)*0.00753),"")</f>
        <v>0.12801000000000001</v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20</v>
      </c>
      <c r="V167" s="294">
        <f t="shared" si="8"/>
        <v>21.6</v>
      </c>
      <c r="W167" s="37">
        <f>IFERROR(IF(V167=0,"",ROUNDUP(V167/H167,0)*0.00937),"")</f>
        <v>3.7479999999999999E-2</v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20</v>
      </c>
      <c r="V168" s="294">
        <f t="shared" si="8"/>
        <v>21.6</v>
      </c>
      <c r="W168" s="37">
        <f>IFERROR(IF(V168=0,"",ROUNDUP(V168/H168,0)*0.00937),"")</f>
        <v>3.7479999999999999E-2</v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20</v>
      </c>
      <c r="V169" s="294">
        <f t="shared" si="8"/>
        <v>21.6</v>
      </c>
      <c r="W169" s="37">
        <f>IFERROR(IF(V169=0,"",ROUNDUP(V169/H169,0)*0.00937),"")</f>
        <v>3.7479999999999999E-2</v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109.2</v>
      </c>
      <c r="V171" s="294">
        <f t="shared" si="8"/>
        <v>109.2</v>
      </c>
      <c r="W171" s="37">
        <f>IFERROR(IF(V171=0,"",ROUNDUP(V171/H171,0)*0.00502),"")</f>
        <v>0.26103999999999999</v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35</v>
      </c>
      <c r="V173" s="294">
        <f t="shared" si="8"/>
        <v>35.700000000000003</v>
      </c>
      <c r="W173" s="37">
        <f>IFERROR(IF(V173=0,"",ROUNDUP(V173/H173,0)*0.00502),"")</f>
        <v>8.5339999999999999E-2</v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70</v>
      </c>
      <c r="V174" s="294">
        <f t="shared" si="8"/>
        <v>71.400000000000006</v>
      </c>
      <c r="W174" s="37">
        <f>IFERROR(IF(V174=0,"",ROUNDUP(V174/H174,0)*0.00502),"")</f>
        <v>0.17068</v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175</v>
      </c>
      <c r="V176" s="294">
        <f t="shared" si="8"/>
        <v>176.4</v>
      </c>
      <c r="W176" s="37">
        <f>IFERROR(IF(V176=0,"",ROUNDUP(V176/H176,0)*0.00502),"")</f>
        <v>0.42168</v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225.01587301587296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228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1.26955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569.20000000000005</v>
      </c>
      <c r="V178" s="295">
        <f>IFERROR(SUM(V161:V176),"0")</f>
        <v>579.29999999999995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130</v>
      </c>
      <c r="V184" s="294">
        <f t="shared" si="9"/>
        <v>132.6</v>
      </c>
      <c r="W184" s="37">
        <f>IFERROR(IF(V184=0,"",ROUNDUP(V184/H184,0)*0.02175),"")</f>
        <v>0.36974999999999997</v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452</v>
      </c>
      <c r="V189" s="294">
        <f t="shared" si="9"/>
        <v>453.59999999999997</v>
      </c>
      <c r="W189" s="37">
        <f>IFERROR(IF(V189=0,"",ROUNDUP(V189/H189,0)*0.00753),"")</f>
        <v>1.42317</v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492</v>
      </c>
      <c r="V191" s="294">
        <f t="shared" si="9"/>
        <v>492</v>
      </c>
      <c r="W191" s="37">
        <f>IFERROR(IF(V191=0,"",ROUNDUP(V191/H191,0)*0.00753),"")</f>
        <v>1.54365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12</v>
      </c>
      <c r="V196" s="294">
        <f t="shared" si="9"/>
        <v>12</v>
      </c>
      <c r="W196" s="37">
        <f t="shared" si="10"/>
        <v>3.7650000000000003E-2</v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440</v>
      </c>
      <c r="V197" s="294">
        <f t="shared" si="9"/>
        <v>441.59999999999997</v>
      </c>
      <c r="W197" s="37">
        <f t="shared" si="10"/>
        <v>1.3855200000000001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120</v>
      </c>
      <c r="V199" s="294">
        <f t="shared" si="9"/>
        <v>120</v>
      </c>
      <c r="W199" s="37">
        <f t="shared" si="10"/>
        <v>0.3765</v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12</v>
      </c>
      <c r="V200" s="294">
        <f t="shared" si="9"/>
        <v>12</v>
      </c>
      <c r="W200" s="37">
        <f t="shared" si="10"/>
        <v>3.7650000000000003E-2</v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653.33333333333337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655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5.173890000000001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1658</v>
      </c>
      <c r="V202" s="295">
        <f>IFERROR(SUM(V180:V200),"0")</f>
        <v>1663.7999999999997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20</v>
      </c>
      <c r="V204" s="294">
        <f t="shared" ref="V204:V209" si="11">IFERROR(IF(U204="",0,CEILING((U204/$H204),1)*$H204),"")</f>
        <v>25.200000000000003</v>
      </c>
      <c r="W204" s="37">
        <f>IFERROR(IF(V204=0,"",ROUNDUP(V204/H204,0)*0.02175),"")</f>
        <v>6.5250000000000002E-2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450</v>
      </c>
      <c r="V205" s="294">
        <f t="shared" si="11"/>
        <v>452.4</v>
      </c>
      <c r="W205" s="37">
        <f>IFERROR(IF(V205=0,"",ROUNDUP(V205/H205,0)*0.02175),"")</f>
        <v>1.2614999999999998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60.073260073260073</v>
      </c>
      <c r="V210" s="295">
        <f>IFERROR(V204/H204,"0")+IFERROR(V205/H205,"0")+IFERROR(V206/H206,"0")+IFERROR(V207/H207,"0")+IFERROR(V208/H208,"0")+IFERROR(V209/H209,"0")</f>
        <v>61</v>
      </c>
      <c r="W210" s="295">
        <f>IFERROR(IF(W204="",0,W204),"0")+IFERROR(IF(W205="",0,W205),"0")+IFERROR(IF(W206="",0,W206),"0")+IFERROR(IF(W207="",0,W207),"0")+IFERROR(IF(W208="",0,W208),"0")+IFERROR(IF(W209="",0,W209),"0")</f>
        <v>1.3267499999999999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470</v>
      </c>
      <c r="V211" s="295">
        <f>IFERROR(SUM(V204:V209),"0")</f>
        <v>477.59999999999997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10.199999999999999</v>
      </c>
      <c r="V215" s="294">
        <f>IFERROR(IF(U215="",0,CEILING((U215/$H215),1)*$H215),"")</f>
        <v>10.199999999999999</v>
      </c>
      <c r="W215" s="37">
        <f>IFERROR(IF(V215=0,"",ROUNDUP(V215/H215,0)*0.00753),"")</f>
        <v>3.0120000000000001E-2</v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4</v>
      </c>
      <c r="V216" s="295">
        <f>IFERROR(V213/H213,"0")+IFERROR(V214/H214,"0")+IFERROR(V215/H215,"0")</f>
        <v>4</v>
      </c>
      <c r="W216" s="295">
        <f>IFERROR(IF(W213="",0,W213),"0")+IFERROR(IF(W214="",0,W214),"0")+IFERROR(IF(W215="",0,W215),"0")</f>
        <v>3.0120000000000001E-2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10.199999999999999</v>
      </c>
      <c r="V217" s="295">
        <f>IFERROR(SUM(V213:V215),"0")</f>
        <v>10.199999999999999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313.60000000000002</v>
      </c>
      <c r="V243" s="294">
        <f>IFERROR(IF(U243="",0,CEILING((U243/$H243),1)*$H243),"")</f>
        <v>314.15999999999997</v>
      </c>
      <c r="W243" s="37">
        <f>IFERROR(IF(V243=0,"",ROUNDUP(V243/H243,0)*0.00753),"")</f>
        <v>1.40811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36</v>
      </c>
      <c r="V244" s="294">
        <f>IFERROR(IF(U244="",0,CEILING((U244/$H244),1)*$H244),"")</f>
        <v>36</v>
      </c>
      <c r="W244" s="37">
        <f>IFERROR(IF(V244=0,"",ROUNDUP(V244/H244,0)*0.00753),"")</f>
        <v>0.15060000000000001</v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206.66666666666669</v>
      </c>
      <c r="V245" s="295">
        <f>IFERROR(V243/H243,"0")+IFERROR(V244/H244,"0")</f>
        <v>207</v>
      </c>
      <c r="W245" s="295">
        <f>IFERROR(IF(W243="",0,W243),"0")+IFERROR(IF(W244="",0,W244),"0")</f>
        <v>1.55871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349.6</v>
      </c>
      <c r="V246" s="295">
        <f>IFERROR(SUM(V243:V244),"0")</f>
        <v>350.15999999999997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1512</v>
      </c>
      <c r="V249" s="294">
        <f>IFERROR(IF(U249="",0,CEILING((U249/$H249),1)*$H249),"")</f>
        <v>1512</v>
      </c>
      <c r="W249" s="37">
        <f>IFERROR(IF(V249=0,"",ROUNDUP(V249/H249,0)*0.00753),"")</f>
        <v>4.5179999999999998</v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462</v>
      </c>
      <c r="V250" s="294">
        <f>IFERROR(IF(U250="",0,CEILING((U250/$H250),1)*$H250),"")</f>
        <v>463.68</v>
      </c>
      <c r="W250" s="37">
        <f>IFERROR(IF(V250=0,"",ROUNDUP(V250/H250,0)*0.00753),"")</f>
        <v>1.3855200000000001</v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783.33333333333337</v>
      </c>
      <c r="V251" s="295">
        <f>IFERROR(V248/H248,"0")+IFERROR(V249/H249,"0")+IFERROR(V250/H250,"0")</f>
        <v>784</v>
      </c>
      <c r="W251" s="295">
        <f>IFERROR(IF(W248="",0,W248),"0")+IFERROR(IF(W249="",0,W249),"0")+IFERROR(IF(W250="",0,W250),"0")</f>
        <v>5.9035200000000003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1974</v>
      </c>
      <c r="V252" s="295">
        <f>IFERROR(SUM(V248:V250),"0")</f>
        <v>1975.68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9.120000000000001</v>
      </c>
      <c r="V254" s="294">
        <f>IFERROR(IF(U254="",0,CEILING((U254/$H254),1)*$H254),"")</f>
        <v>9.1199999999999992</v>
      </c>
      <c r="W254" s="37">
        <f>IFERROR(IF(V254=0,"",ROUNDUP(V254/H254,0)*0.00753),"")</f>
        <v>3.0120000000000001E-2</v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4.0000000000000009</v>
      </c>
      <c r="V255" s="295">
        <f>IFERROR(V254/H254,"0")</f>
        <v>4</v>
      </c>
      <c r="W255" s="295">
        <f>IFERROR(IF(W254="",0,W254),"0")</f>
        <v>3.0120000000000001E-2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9.120000000000001</v>
      </c>
      <c r="V256" s="295">
        <f>IFERROR(SUM(V254:V254),"0")</f>
        <v>9.1199999999999992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1800</v>
      </c>
      <c r="V269" s="294">
        <f t="shared" si="13"/>
        <v>1800</v>
      </c>
      <c r="W269" s="37">
        <f>IFERROR(IF(V269=0,"",ROUNDUP(V269/H269,0)*0.02175),"")</f>
        <v>2.61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2000</v>
      </c>
      <c r="V270" s="294">
        <f t="shared" si="13"/>
        <v>2010</v>
      </c>
      <c r="W270" s="37">
        <f>IFERROR(IF(V270=0,"",ROUNDUP(V270/H270,0)*0.02175),"")</f>
        <v>2.9144999999999999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1000</v>
      </c>
      <c r="V272" s="294">
        <f t="shared" si="13"/>
        <v>1005</v>
      </c>
      <c r="W272" s="37">
        <f>IFERROR(IF(V272=0,"",ROUNDUP(V272/H272,0)*0.02175),"")</f>
        <v>1.4572499999999999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320</v>
      </c>
      <c r="V276" s="295">
        <f>IFERROR(V268/H268,"0")+IFERROR(V269/H269,"0")+IFERROR(V270/H270,"0")+IFERROR(V271/H271,"0")+IFERROR(V272/H272,"0")+IFERROR(V273/H273,"0")+IFERROR(V274/H274,"0")+IFERROR(V275/H275,"0")</f>
        <v>321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6.9817499999999999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4800</v>
      </c>
      <c r="V277" s="295">
        <f>IFERROR(SUM(V268:V275),"0")</f>
        <v>4815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1600</v>
      </c>
      <c r="V279" s="294">
        <f>IFERROR(IF(U279="",0,CEILING((U279/$H279),1)*$H279),"")</f>
        <v>1605</v>
      </c>
      <c r="W279" s="37">
        <f>IFERROR(IF(V279=0,"",ROUNDUP(V279/H279,0)*0.02175),"")</f>
        <v>2.3272499999999998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106.66666666666667</v>
      </c>
      <c r="V281" s="295">
        <f>IFERROR(V279/H279,"0")+IFERROR(V280/H280,"0")</f>
        <v>107</v>
      </c>
      <c r="W281" s="295">
        <f>IFERROR(IF(W279="",0,W279),"0")+IFERROR(IF(W280="",0,W280),"0")</f>
        <v>2.3272499999999998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1600</v>
      </c>
      <c r="V282" s="295">
        <f>IFERROR(SUM(V279:V280),"0")</f>
        <v>1605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170</v>
      </c>
      <c r="V289" s="294">
        <f>IFERROR(IF(U289="",0,CEILING((U289/$H289),1)*$H289),"")</f>
        <v>171.6</v>
      </c>
      <c r="W289" s="37">
        <f>IFERROR(IF(V289=0,"",ROUNDUP(V289/H289,0)*0.02175),"")</f>
        <v>0.47849999999999998</v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21.794871794871796</v>
      </c>
      <c r="V290" s="295">
        <f>IFERROR(V289/H289,"0")</f>
        <v>22</v>
      </c>
      <c r="W290" s="295">
        <f>IFERROR(IF(W289="",0,W289),"0")</f>
        <v>0.47849999999999998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170</v>
      </c>
      <c r="V291" s="295">
        <f>IFERROR(SUM(V289:V289),"0")</f>
        <v>171.6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90</v>
      </c>
      <c r="V293" s="294">
        <f>IFERROR(IF(U293="",0,CEILING((U293/$H293),1)*$H293),"")</f>
        <v>93.6</v>
      </c>
      <c r="W293" s="37">
        <f>IFERROR(IF(V293=0,"",ROUNDUP(V293/H293,0)*0.02175),"")</f>
        <v>0.26100000000000001</v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11.538461538461538</v>
      </c>
      <c r="V294" s="295">
        <f>IFERROR(V293/H293,"0")</f>
        <v>12</v>
      </c>
      <c r="W294" s="295">
        <f>IFERROR(IF(W293="",0,W293),"0")</f>
        <v>0.26100000000000001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90</v>
      </c>
      <c r="V295" s="295">
        <f>IFERROR(SUM(V293:V293),"0")</f>
        <v>93.6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112</v>
      </c>
      <c r="V298" s="294">
        <f>IFERROR(IF(U298="",0,CEILING((U298/$H298),1)*$H298),"")</f>
        <v>120</v>
      </c>
      <c r="W298" s="37">
        <f>IFERROR(IF(V298=0,"",ROUNDUP(V298/H298,0)*0.02175),"")</f>
        <v>0.21749999999999997</v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9.3333333333333339</v>
      </c>
      <c r="V302" s="295">
        <f>IFERROR(V298/H298,"0")+IFERROR(V299/H299,"0")+IFERROR(V300/H300,"0")+IFERROR(V301/H301,"0")</f>
        <v>10</v>
      </c>
      <c r="W302" s="295">
        <f>IFERROR(IF(W298="",0,W298),"0")+IFERROR(IF(W299="",0,W299),"0")+IFERROR(IF(W300="",0,W300),"0")+IFERROR(IF(W301="",0,W301),"0")</f>
        <v>0.21749999999999997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112</v>
      </c>
      <c r="V303" s="295">
        <f>IFERROR(SUM(V298:V301),"0")</f>
        <v>120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45</v>
      </c>
      <c r="V324" s="294">
        <f>IFERROR(IF(U324="",0,CEILING((U324/$H324),1)*$H324),"")</f>
        <v>45.900000000000006</v>
      </c>
      <c r="W324" s="37">
        <f>IFERROR(IF(V324=0,"",ROUNDUP(V324/H324,0)*0.00753),"")</f>
        <v>0.12801000000000001</v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16.666666666666664</v>
      </c>
      <c r="V325" s="295">
        <f>IFERROR(V323/H323,"0")+IFERROR(V324/H324,"0")</f>
        <v>17</v>
      </c>
      <c r="W325" s="295">
        <f>IFERROR(IF(W323="",0,W323),"0")+IFERROR(IF(W324="",0,W324),"0")</f>
        <v>0.12801000000000001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45</v>
      </c>
      <c r="V326" s="295">
        <f>IFERROR(SUM(V323:V324),"0")</f>
        <v>45.900000000000006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324</v>
      </c>
      <c r="V328" s="294">
        <f t="shared" ref="V328:V334" si="14">IFERROR(IF(U328="",0,CEILING((U328/$H328),1)*$H328),"")</f>
        <v>327.60000000000002</v>
      </c>
      <c r="W328" s="37">
        <f>IFERROR(IF(V328=0,"",ROUNDUP(V328/H328,0)*0.00753),"")</f>
        <v>0.58733999999999997</v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124</v>
      </c>
      <c r="V330" s="294">
        <f t="shared" si="14"/>
        <v>126</v>
      </c>
      <c r="W330" s="37">
        <f>IFERROR(IF(V330=0,"",ROUNDUP(V330/H330,0)*0.00753),"")</f>
        <v>0.22590000000000002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14.7</v>
      </c>
      <c r="V331" s="294">
        <f t="shared" si="14"/>
        <v>14.700000000000001</v>
      </c>
      <c r="W331" s="37">
        <f>IFERROR(IF(V331=0,"",ROUNDUP(V331/H331,0)*0.00502),"")</f>
        <v>3.5140000000000005E-2</v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14.7</v>
      </c>
      <c r="V332" s="294">
        <f t="shared" si="14"/>
        <v>14.700000000000001</v>
      </c>
      <c r="W332" s="37">
        <f>IFERROR(IF(V332=0,"",ROUNDUP(V332/H332,0)*0.00502),"")</f>
        <v>3.5140000000000005E-2</v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119.7</v>
      </c>
      <c r="V334" s="294">
        <f t="shared" si="14"/>
        <v>119.7</v>
      </c>
      <c r="W334" s="37">
        <f>IFERROR(IF(V334=0,"",ROUNDUP(V334/H334,0)*0.00502),"")</f>
        <v>0.28614000000000001</v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177.66666666666666</v>
      </c>
      <c r="V335" s="295">
        <f>IFERROR(V328/H328,"0")+IFERROR(V329/H329,"0")+IFERROR(V330/H330,"0")+IFERROR(V331/H331,"0")+IFERROR(V332/H332,"0")+IFERROR(V333/H333,"0")+IFERROR(V334/H334,"0")</f>
        <v>179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1.1696599999999999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597.1</v>
      </c>
      <c r="V336" s="295">
        <f>IFERROR(SUM(V328:V334),"0")</f>
        <v>602.70000000000005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224</v>
      </c>
      <c r="V355" s="294">
        <f>IFERROR(IF(U355="",0,CEILING((U355/$H355),1)*$H355),"")</f>
        <v>226.8</v>
      </c>
      <c r="W355" s="37">
        <f>IFERROR(IF(V355=0,"",ROUNDUP(V355/H355,0)*0.00753),"")</f>
        <v>0.40662000000000004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53.333333333333329</v>
      </c>
      <c r="V360" s="295">
        <f>IFERROR(V355/H355,"0")+IFERROR(V356/H356,"0")+IFERROR(V357/H357,"0")+IFERROR(V358/H358,"0")+IFERROR(V359/H359,"0")</f>
        <v>54</v>
      </c>
      <c r="W360" s="295">
        <f>IFERROR(IF(W355="",0,W355),"0")+IFERROR(IF(W356="",0,W356),"0")+IFERROR(IF(W357="",0,W357),"0")+IFERROR(IF(W358="",0,W358),"0")+IFERROR(IF(W359="",0,W359),"0")</f>
        <v>0.40662000000000004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224</v>
      </c>
      <c r="V361" s="295">
        <f>IFERROR(SUM(V355:V359),"0")</f>
        <v>226.8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250</v>
      </c>
      <c r="V366" s="294">
        <f t="shared" si="15"/>
        <v>253.44</v>
      </c>
      <c r="W366" s="37">
        <f>IFERROR(IF(V366=0,"",ROUNDUP(V366/H366,0)*0.01196),"")</f>
        <v>0.57408000000000003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200</v>
      </c>
      <c r="V368" s="294">
        <f t="shared" si="15"/>
        <v>200.64000000000001</v>
      </c>
      <c r="W368" s="37">
        <f>IFERROR(IF(V368=0,"",ROUNDUP(V368/H368,0)*0.01196),"")</f>
        <v>0.45448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85.22727272727272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86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1.0285600000000001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450</v>
      </c>
      <c r="V376" s="295">
        <f>IFERROR(SUM(V365:V374),"0")</f>
        <v>454.08000000000004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100</v>
      </c>
      <c r="V378" s="294">
        <f>IFERROR(IF(U378="",0,CEILING((U378/$H378),1)*$H378),"")</f>
        <v>100.32000000000001</v>
      </c>
      <c r="W378" s="37">
        <f>IFERROR(IF(V378=0,"",ROUNDUP(V378/H378,0)*0.01196),"")</f>
        <v>0.22724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18.939393939393938</v>
      </c>
      <c r="V380" s="295">
        <f>IFERROR(V378/H378,"0")+IFERROR(V379/H379,"0")</f>
        <v>19</v>
      </c>
      <c r="W380" s="295">
        <f>IFERROR(IF(W378="",0,W378),"0")+IFERROR(IF(W379="",0,W379),"0")</f>
        <v>0.22724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100</v>
      </c>
      <c r="V381" s="295">
        <f>IFERROR(SUM(V378:V379),"0")</f>
        <v>100.32000000000001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42</v>
      </c>
      <c r="V410" s="294">
        <f>IFERROR(IF(U410="",0,CEILING((U410/$H410),1)*$H410),"")</f>
        <v>45.36</v>
      </c>
      <c r="W410" s="37">
        <f>IFERROR(IF(V410=0,"",ROUNDUP(V410/H410,0)*0.00753),"")</f>
        <v>9.0359999999999996E-2</v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11.111111111111112</v>
      </c>
      <c r="V411" s="295">
        <f>IFERROR(V409/H409,"0")+IFERROR(V410/H410,"0")</f>
        <v>12</v>
      </c>
      <c r="W411" s="295">
        <f>IFERROR(IF(W409="",0,W409),"0")+IFERROR(IF(W410="",0,W410),"0")</f>
        <v>9.0359999999999996E-2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42</v>
      </c>
      <c r="V412" s="295">
        <f>IFERROR(SUM(V409:V410),"0")</f>
        <v>45.36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650</v>
      </c>
      <c r="V414" s="294">
        <f>IFERROR(IF(U414="",0,CEILING((U414/$H414),1)*$H414),"")</f>
        <v>655.19999999999993</v>
      </c>
      <c r="W414" s="37">
        <f>IFERROR(IF(V414=0,"",ROUNDUP(V414/H414,0)*0.02175),"")</f>
        <v>1.827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83.333333333333329</v>
      </c>
      <c r="V417" s="295">
        <f>IFERROR(V414/H414,"0")+IFERROR(V415/H415,"0")+IFERROR(V416/H416,"0")</f>
        <v>84</v>
      </c>
      <c r="W417" s="295">
        <f>IFERROR(IF(W414="",0,W414),"0")+IFERROR(IF(W415="",0,W415),"0")+IFERROR(IF(W416="",0,W416),"0")</f>
        <v>1.827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650</v>
      </c>
      <c r="V418" s="295">
        <f>IFERROR(SUM(V414:V416),"0")</f>
        <v>655.19999999999993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17441.22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17553.72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18657.527149369151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18776.56600000001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34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35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19507.527149369151</v>
      </c>
      <c r="V422" s="295">
        <f>GrossWeightTotalR+PalletQtyTotalR*25</f>
        <v>19651.56600000001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3728.021231854565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3746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39.017290000000003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234.9</v>
      </c>
      <c r="D429" s="47">
        <f>IFERROR(V56*1,"0")+IFERROR(V57*1,"0")+IFERROR(V58*1,"0")</f>
        <v>642.6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1959.3</v>
      </c>
      <c r="F429" s="47">
        <f>IFERROR(V121*1,"0")+IFERROR(V122*1,"0")+IFERROR(V123*1,"0")+IFERROR(V124*1,"0")</f>
        <v>715.5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2730.8999999999996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2334.9599999999996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6685.2000000000007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120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648.60000000000014</v>
      </c>
      <c r="N429" s="47">
        <f>IFERROR(V350*1,"0")+IFERROR(V351*1,"0")+IFERROR(V355*1,"0")+IFERROR(V356*1,"0")+IFERROR(V357*1,"0")+IFERROR(V358*1,"0")+IFERROR(V359*1,"0")</f>
        <v>226.8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554.40000000000009</v>
      </c>
      <c r="P429" s="47">
        <f>IFERROR(V399*1,"0")+IFERROR(V400*1,"0")+IFERROR(V404*1,"0")+IFERROR(V405*1,"0")+IFERROR(V409*1,"0")+IFERROR(V410*1,"0")+IFERROR(V414*1,"0")+IFERROR(V415*1,"0")+IFERROR(V416*1,"0")</f>
        <v>700.56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2023-07-21T11:43:37Z</dcterms:modified>
</cp:coreProperties>
</file>