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C257" i="1" l="1"/>
  <c r="B257" i="1"/>
  <c r="A257" i="1"/>
  <c r="V244" i="1"/>
</calcChain>
</file>

<file path=xl/sharedStrings.xml><?xml version="1.0" encoding="utf-8"?>
<sst xmlns="http://schemas.openxmlformats.org/spreadsheetml/2006/main" count="793" uniqueCount="331">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</sst>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G2" zoomScaleNormal="100" zoomScaleSheetLayoutView="100" workbookViewId="0">
      <selection activeCell="A25" sqref="A25:W2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330</v>
      </c>
      <c r="I5" s="329"/>
      <c r="J5" s="329"/>
      <c r="K5" s="327"/>
      <c r="M5" s="25" t="s">
        <v>9</v>
      </c>
      <c r="N5" s="322">
        <v>45131</v>
      </c>
      <c r="O5" s="300"/>
      <c r="Q5" s="330" t="s">
        <v>10</v>
      </c>
      <c r="R5" s="174"/>
      <c r="S5" s="331" t="s">
        <v>310</v>
      </c>
      <c r="T5" s="300"/>
      <c r="Y5" s="52"/>
      <c r="Z5" s="52"/>
      <c r="AA5" s="52"/>
    </row>
    <row r="6" spans="1:28" s="152" customFormat="1" ht="24" customHeight="1" x14ac:dyDescent="0.2">
      <c r="A6" s="305" t="s">
        <v>11</v>
      </c>
      <c r="B6" s="171"/>
      <c r="C6" s="172"/>
      <c r="D6" s="306" t="s">
        <v>314</v>
      </c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52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5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52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51" t="s">
        <v>53</v>
      </c>
      <c r="S18" s="151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49"/>
      <c r="Y20" s="149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0"/>
      <c r="Y21" s="150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49"/>
      <c r="Y26" s="149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0"/>
      <c r="Y27" s="150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49"/>
      <c r="Y34" s="149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0"/>
      <c r="Y35" s="150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19</v>
      </c>
      <c r="V39" s="155">
        <f>IFERROR(IF(U39="","",U39),"")</f>
        <v>19</v>
      </c>
      <c r="W39" s="37">
        <f>IFERROR(IF(U39="","",U39*0.0155),"")</f>
        <v>0.29449999999999998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19</v>
      </c>
      <c r="V40" s="156">
        <f>IFERROR(SUM(V36:V39),"0")</f>
        <v>19</v>
      </c>
      <c r="W40" s="156">
        <f>IFERROR(IF(W36="",0,W36),"0")+IFERROR(IF(W37="",0,W37),"0")+IFERROR(IF(W38="",0,W38),"0")+IFERROR(IF(W39="",0,W39),"0")</f>
        <v>0.29449999999999998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114</v>
      </c>
      <c r="V41" s="156">
        <f>IFERROR(SUMPRODUCT(V36:V39*H36:H39),"0")</f>
        <v>114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49"/>
      <c r="Y42" s="149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0"/>
      <c r="Y43" s="150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49"/>
      <c r="Y48" s="149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0"/>
      <c r="Y49" s="150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49"/>
      <c r="Y58" s="149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0"/>
      <c r="Y59" s="150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80</v>
      </c>
      <c r="V61" s="155">
        <f>IFERROR(IF(U61="","",U61),"")</f>
        <v>80</v>
      </c>
      <c r="W61" s="37">
        <f>IFERROR(IF(U61="","",U61*0.00855),"")</f>
        <v>0.68400000000000005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80</v>
      </c>
      <c r="V62" s="156">
        <f>IFERROR(SUM(V60:V61),"0")</f>
        <v>80</v>
      </c>
      <c r="W62" s="156">
        <f>IFERROR(IF(W60="",0,W60),"0")+IFERROR(IF(W61="",0,W61),"0")</f>
        <v>0.68400000000000005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400</v>
      </c>
      <c r="V63" s="156">
        <f>IFERROR(SUMPRODUCT(V60:V61*H60:H61),"0")</f>
        <v>400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49"/>
      <c r="Y64" s="149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0"/>
      <c r="Y65" s="150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49"/>
      <c r="Y69" s="149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0"/>
      <c r="Y70" s="150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49"/>
      <c r="Y75" s="149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0"/>
      <c r="Y76" s="150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19</v>
      </c>
      <c r="V80" s="155">
        <f t="shared" si="2"/>
        <v>19</v>
      </c>
      <c r="W80" s="37">
        <f t="shared" si="3"/>
        <v>0.33972000000000002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35</v>
      </c>
      <c r="V83" s="155">
        <f t="shared" si="2"/>
        <v>35</v>
      </c>
      <c r="W83" s="37">
        <f t="shared" si="3"/>
        <v>0.62580000000000002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54</v>
      </c>
      <c r="V84" s="156">
        <f>IFERROR(SUM(V77:V83),"0")</f>
        <v>54</v>
      </c>
      <c r="W84" s="156">
        <f>IFERROR(IF(W77="",0,W77),"0")+IFERROR(IF(W78="",0,W78),"0")+IFERROR(IF(W79="",0,W79),"0")+IFERROR(IF(W80="",0,W80),"0")+IFERROR(IF(W81="",0,W81),"0")+IFERROR(IF(W82="",0,W82),"0")+IFERROR(IF(W83="",0,W83),"0")</f>
        <v>0.96552000000000004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194.4</v>
      </c>
      <c r="V85" s="156">
        <f>IFERROR(SUMPRODUCT(V77:V83*H77:H83),"0")</f>
        <v>194.4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49"/>
      <c r="Y86" s="149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0"/>
      <c r="Y87" s="150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49"/>
      <c r="Y93" s="149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0"/>
      <c r="Y94" s="150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11</v>
      </c>
      <c r="V95" s="155">
        <f>IFERROR(IF(U95="","",U95),"")</f>
        <v>11</v>
      </c>
      <c r="W95" s="37">
        <f>IFERROR(IF(U95="","",U95*0.0155),"")</f>
        <v>0.17049999999999998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40</v>
      </c>
      <c r="V96" s="155">
        <f>IFERROR(IF(U96="","",U96),"")</f>
        <v>40</v>
      </c>
      <c r="W96" s="37">
        <f>IFERROR(IF(U96="","",U96*0.0155),"")</f>
        <v>0.62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15</v>
      </c>
      <c r="V97" s="155">
        <f>IFERROR(IF(U97="","",U97),"")</f>
        <v>15</v>
      </c>
      <c r="W97" s="37">
        <f>IFERROR(IF(U97="","",U97*0.0155),"")</f>
        <v>0.23249999999999998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46</v>
      </c>
      <c r="V98" s="155">
        <f>IFERROR(IF(U98="","",U98),"")</f>
        <v>46</v>
      </c>
      <c r="W98" s="37">
        <f>IFERROR(IF(U98="","",U98*0.0155),"")</f>
        <v>0.71299999999999997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112</v>
      </c>
      <c r="V99" s="156">
        <f>IFERROR(SUM(V95:V98),"0")</f>
        <v>112</v>
      </c>
      <c r="W99" s="156">
        <f>IFERROR(IF(W95="",0,W95),"0")+IFERROR(IF(W96="",0,W96),"0")+IFERROR(IF(W97="",0,W97),"0")+IFERROR(IF(W98="",0,W98),"0")</f>
        <v>1.7359999999999998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798.07999999999993</v>
      </c>
      <c r="V100" s="156">
        <f>IFERROR(SUMPRODUCT(V95:V98*H95:H98),"0")</f>
        <v>798.07999999999993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49"/>
      <c r="Y101" s="149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0"/>
      <c r="Y102" s="150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30</v>
      </c>
      <c r="V103" s="155">
        <f>IFERROR(IF(U103="","",U103),"")</f>
        <v>30</v>
      </c>
      <c r="W103" s="37">
        <f>IFERROR(IF(U103="","",U103*0.01788),"")</f>
        <v>0.53639999999999999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50</v>
      </c>
      <c r="V104" s="155">
        <f>IFERROR(IF(U104="","",U104),"")</f>
        <v>50</v>
      </c>
      <c r="W104" s="37">
        <f>IFERROR(IF(U104="","",U104*0.01788),"")</f>
        <v>0.89400000000000002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80</v>
      </c>
      <c r="V105" s="156">
        <f>IFERROR(SUM(V103:V104),"0")</f>
        <v>80</v>
      </c>
      <c r="W105" s="156">
        <f>IFERROR(IF(W103="",0,W103),"0")+IFERROR(IF(W104="",0,W104),"0")</f>
        <v>1.4304000000000001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240</v>
      </c>
      <c r="V106" s="156">
        <f>IFERROR(SUMPRODUCT(V103:V104*H103:H104),"0")</f>
        <v>240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49"/>
      <c r="Y107" s="149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0"/>
      <c r="Y108" s="150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32</v>
      </c>
      <c r="V109" s="155">
        <f>IFERROR(IF(U109="","",U109),"")</f>
        <v>32</v>
      </c>
      <c r="W109" s="37">
        <f>IFERROR(IF(U109="","",U109*0.01788),"")</f>
        <v>0.57216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32</v>
      </c>
      <c r="V110" s="156">
        <f>IFERROR(SUM(V109:V109),"0")</f>
        <v>32</v>
      </c>
      <c r="W110" s="156">
        <f>IFERROR(IF(W109="",0,W109),"0")</f>
        <v>0.57216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96</v>
      </c>
      <c r="V111" s="156">
        <f>IFERROR(SUMPRODUCT(V109:V109*H109:H109),"0")</f>
        <v>96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49"/>
      <c r="Y112" s="149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0"/>
      <c r="Y113" s="150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21</v>
      </c>
      <c r="V117" s="155">
        <f>IFERROR(IF(U117="","",U117),"")</f>
        <v>21</v>
      </c>
      <c r="W117" s="37">
        <f>IFERROR(IF(U117="","",U117*0.01788),"")</f>
        <v>0.37547999999999998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21</v>
      </c>
      <c r="V118" s="156">
        <f>IFERROR(SUM(V114:V117),"0")</f>
        <v>21</v>
      </c>
      <c r="W118" s="156">
        <f>IFERROR(IF(W114="",0,W114),"0")+IFERROR(IF(W115="",0,W115),"0")+IFERROR(IF(W116="",0,W116),"0")+IFERROR(IF(W117="",0,W117),"0")</f>
        <v>0.37547999999999998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63</v>
      </c>
      <c r="V119" s="156">
        <f>IFERROR(SUMPRODUCT(V114:V117*H114:H117),"0")</f>
        <v>63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49"/>
      <c r="Y120" s="149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0"/>
      <c r="Y121" s="150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49"/>
      <c r="Y125" s="149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0"/>
      <c r="Y126" s="150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49"/>
      <c r="Y131" s="149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0"/>
      <c r="Y132" s="150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49"/>
      <c r="Y137" s="149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0"/>
      <c r="Y138" s="150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0"/>
      <c r="Y142" s="150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45</v>
      </c>
      <c r="V143" s="155">
        <f>IFERROR(IF(U143="","",U143),"")</f>
        <v>45</v>
      </c>
      <c r="W143" s="37">
        <f>IFERROR(IF(U143="","",U143*0.0155),"")</f>
        <v>0.69750000000000001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45</v>
      </c>
      <c r="V144" s="156">
        <f>IFERROR(SUM(V143:V143),"0")</f>
        <v>45</v>
      </c>
      <c r="W144" s="156">
        <f>IFERROR(IF(W143="",0,W143),"0")</f>
        <v>0.69750000000000001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270</v>
      </c>
      <c r="V145" s="156">
        <f>IFERROR(SUMPRODUCT(V143:V143*H143:H143),"0")</f>
        <v>270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0"/>
      <c r="Y146" s="150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74</v>
      </c>
      <c r="V149" s="155">
        <f>IFERROR(IF(U149="","",U149),"")</f>
        <v>74</v>
      </c>
      <c r="W149" s="37">
        <f>IFERROR(IF(U149="","",U149*0.0155),"")</f>
        <v>1.147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74</v>
      </c>
      <c r="V151" s="156">
        <f>IFERROR(SUM(V147:V150),"0")</f>
        <v>74</v>
      </c>
      <c r="W151" s="156">
        <f>IFERROR(IF(W147="",0,W147),"0")+IFERROR(IF(W148="",0,W148),"0")+IFERROR(IF(W149="",0,W149),"0")+IFERROR(IF(W150="",0,W150),"0")</f>
        <v>1.147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370</v>
      </c>
      <c r="V152" s="156">
        <f>IFERROR(SUMPRODUCT(V147:V150*H147:H150),"0")</f>
        <v>370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0"/>
      <c r="Y153" s="150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0</v>
      </c>
      <c r="V164" s="156">
        <f>IFERROR(SUM(V154:V163),"0")</f>
        <v>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0</v>
      </c>
      <c r="V165" s="156">
        <f>IFERROR(SUMPRODUCT(V154:V163*H154:H163),"0")</f>
        <v>0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49"/>
      <c r="Y166" s="149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0"/>
      <c r="Y167" s="150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49"/>
      <c r="Y171" s="149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0"/>
      <c r="Y172" s="150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85</v>
      </c>
      <c r="V175" s="155">
        <f>IFERROR(IF(U175="","",U175),"")</f>
        <v>85</v>
      </c>
      <c r="W175" s="37">
        <f>IFERROR(IF(U175="","",U175*0.00866),"")</f>
        <v>0.73609999999999998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85</v>
      </c>
      <c r="V177" s="156">
        <f>IFERROR(SUM(V173:V176),"0")</f>
        <v>85</v>
      </c>
      <c r="W177" s="156">
        <f>IFERROR(IF(W173="",0,W173),"0")+IFERROR(IF(W174="",0,W174),"0")+IFERROR(IF(W175="",0,W175),"0")+IFERROR(IF(W176="",0,W176),"0")</f>
        <v>0.73609999999999998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425</v>
      </c>
      <c r="V178" s="156">
        <f>IFERROR(SUMPRODUCT(V173:V176*H173:H176),"0")</f>
        <v>425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0"/>
      <c r="Y179" s="150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49"/>
      <c r="Y185" s="149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0"/>
      <c r="Y186" s="150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49</v>
      </c>
      <c r="V187" s="155">
        <f>IFERROR(IF(U187="","",U187),"")</f>
        <v>49</v>
      </c>
      <c r="W187" s="37">
        <f>IFERROR(IF(U187="","",U187*0.01788),"")</f>
        <v>0.87612000000000001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2</v>
      </c>
      <c r="V188" s="155">
        <f>IFERROR(IF(U188="","",U188),"")</f>
        <v>2</v>
      </c>
      <c r="W188" s="37">
        <f>IFERROR(IF(U188="","",U188*0.01788),"")</f>
        <v>3.576E-2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51</v>
      </c>
      <c r="V189" s="156">
        <f>IFERROR(SUM(V187:V188),"0")</f>
        <v>51</v>
      </c>
      <c r="W189" s="156">
        <f>IFERROR(IF(W187="",0,W187),"0")+IFERROR(IF(W188="",0,W188),"0")</f>
        <v>0.91188000000000002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153</v>
      </c>
      <c r="V190" s="156">
        <f>IFERROR(SUMPRODUCT(V187:V188*H187:H188),"0")</f>
        <v>153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49"/>
      <c r="Y191" s="149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0"/>
      <c r="Y192" s="150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49"/>
      <c r="Y196" s="149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0"/>
      <c r="Y197" s="150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49"/>
      <c r="Y202" s="149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0"/>
      <c r="Y203" s="150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49"/>
      <c r="Y208" s="149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0"/>
      <c r="Y209" s="150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0</v>
      </c>
      <c r="V213" s="155">
        <f>IFERROR(IF(U213="","",U213),"")</f>
        <v>0</v>
      </c>
      <c r="W213" s="37">
        <f>IFERROR(IF(U213="","",U213*0.0155),"")</f>
        <v>0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0</v>
      </c>
      <c r="V214" s="156">
        <f>IFERROR(SUM(V210:V213),"0")</f>
        <v>0</v>
      </c>
      <c r="W214" s="156">
        <f>IFERROR(IF(W210="",0,W210),"0")+IFERROR(IF(W211="",0,W211),"0")+IFERROR(IF(W212="",0,W212),"0")+IFERROR(IF(W213="",0,W213),"0")</f>
        <v>0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0</v>
      </c>
      <c r="V215" s="156">
        <f>IFERROR(SUMPRODUCT(V210:V213*H210:H213),"0")</f>
        <v>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49"/>
      <c r="Y216" s="149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0"/>
      <c r="Y217" s="150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49"/>
      <c r="Y221" s="149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0"/>
      <c r="Y222" s="150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49"/>
      <c r="Y228" s="149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0"/>
      <c r="Y229" s="150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49"/>
      <c r="Y234" s="149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0"/>
      <c r="Y235" s="150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23</v>
      </c>
      <c r="V236" s="155">
        <f>IFERROR(IF(U236="","",U236),"")</f>
        <v>23</v>
      </c>
      <c r="W236" s="37">
        <f>IFERROR(IF(U236="","",U236*0.0155),"")</f>
        <v>0.35649999999999998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23</v>
      </c>
      <c r="V237" s="156">
        <f>IFERROR(SUM(V236:V236),"0")</f>
        <v>23</v>
      </c>
      <c r="W237" s="156">
        <f>IFERROR(IF(W236="",0,W236),"0")</f>
        <v>0.35649999999999998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115</v>
      </c>
      <c r="V238" s="156">
        <f>IFERROR(SUMPRODUCT(V236:V236*H236:H236),"0")</f>
        <v>115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49"/>
      <c r="Y239" s="149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0"/>
      <c r="Y240" s="150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3238.48</v>
      </c>
      <c r="V244" s="156">
        <f>IFERROR(V24+V33+V41+V47+V57+V63+V68+V74+V85+V92+V100+V106+V111+V119+V124+V130+V135+V141+V145+V152+V165+V170+V178+V183+V190+V195+V200+V207+V215+V220+V226+V232+V238+V243,"0")</f>
        <v>3238.48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3493.7631999999994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3493.7631999999994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8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8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3693.7631999999994</v>
      </c>
      <c r="V247" s="156">
        <f>GrossWeightTotalR+PalletQtyTotalR*25</f>
        <v>3693.7631999999994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676</v>
      </c>
      <c r="V248" s="156">
        <f>IFERROR(V23+V32+V40+V46+V56+V62+V67+V73+V84+V91+V99+V105+V110+V118+V123+V129+V134+V140+V144+V151+V164+V169+V177+V182+V189+V194+V199+V206+V214+V219+V225+V231+V237+V242,"0")</f>
        <v>676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9.9070400000000003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48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48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0</v>
      </c>
      <c r="D254" s="47">
        <f>IFERROR(U36*H36,"0")+IFERROR(U37*H37,"0")+IFERROR(U38*H38,"0")+IFERROR(U39*H39,"0")</f>
        <v>114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0</v>
      </c>
      <c r="G254" s="47">
        <f>IFERROR(U60*H60,"0")+IFERROR(U61*H61,"0")</f>
        <v>400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194.4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798.07999999999993</v>
      </c>
      <c r="M254" s="47">
        <f>IFERROR(U103*H103,"0")+IFERROR(U104*H104,"0")</f>
        <v>240</v>
      </c>
      <c r="N254" s="47">
        <f>IFERROR(U109*H109,"0")</f>
        <v>96</v>
      </c>
      <c r="O254" s="47">
        <f>IFERROR(U114*H114,"0")+IFERROR(U115*H115,"0")+IFERROR(U116*H116,"0")+IFERROR(U117*H117,"0")</f>
        <v>63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640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425</v>
      </c>
      <c r="V254" s="47">
        <f>IFERROR(U187*H187,"0")+IFERROR(U188*H188,"0")</f>
        <v>153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0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115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1852.08</v>
      </c>
      <c r="B257" s="61">
        <f>SUMPRODUCT(--(AC:AC="ПГП"),H:H,V:V)</f>
        <v>1386.4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2023-07-21T13:40:46Z</dcterms:modified>
</cp:coreProperties>
</file>