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V248" i="1" l="1"/>
  <c r="A10" i="1"/>
  <c r="V32" i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V244" i="1" l="1"/>
  <c r="C257" i="1"/>
  <c r="B257" i="1"/>
  <c r="A257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<sst xmlns="http://schemas.openxmlformats.org/spreadsheetml/2006/main" count="793" uniqueCount="331">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</sst>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V244" sqref="V24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330</v>
      </c>
      <c r="I5" s="329"/>
      <c r="J5" s="329"/>
      <c r="K5" s="327"/>
      <c r="M5" s="25" t="s">
        <v>9</v>
      </c>
      <c r="N5" s="322">
        <v>45131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52" customFormat="1" ht="24" customHeight="1" x14ac:dyDescent="0.2">
      <c r="A6" s="305" t="s">
        <v>11</v>
      </c>
      <c r="B6" s="171"/>
      <c r="C6" s="172"/>
      <c r="D6" s="306" t="s">
        <v>314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52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51" t="s">
        <v>53</v>
      </c>
      <c r="S18" s="151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49"/>
      <c r="Y20" s="149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0"/>
      <c r="Y21" s="150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49"/>
      <c r="Y26" s="149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0"/>
      <c r="Y27" s="150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25</v>
      </c>
      <c r="V30" s="155">
        <f>IFERROR(IF(U30="","",U30),"")</f>
        <v>25</v>
      </c>
      <c r="W30" s="37">
        <f>IFERROR(IF(U30="","",U30*0.00936),"")</f>
        <v>0.23400000000000001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25</v>
      </c>
      <c r="V32" s="156">
        <f>IFERROR(SUM(V28:V31),"0")</f>
        <v>25</v>
      </c>
      <c r="W32" s="156">
        <f>IFERROR(IF(W28="",0,W28),"0")+IFERROR(IF(W29="",0,W29),"0")+IFERROR(IF(W30="",0,W30),"0")+IFERROR(IF(W31="",0,W31),"0")</f>
        <v>0.23400000000000001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37.5</v>
      </c>
      <c r="V33" s="156">
        <f>IFERROR(SUMPRODUCT(V28:V31*H28:H31),"0")</f>
        <v>37.5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49"/>
      <c r="Y34" s="149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0"/>
      <c r="Y35" s="150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49"/>
      <c r="Y42" s="149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0"/>
      <c r="Y43" s="150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49"/>
      <c r="Y48" s="149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0"/>
      <c r="Y49" s="150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49"/>
      <c r="Y58" s="149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0"/>
      <c r="Y59" s="150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23</v>
      </c>
      <c r="V61" s="155">
        <f>IFERROR(IF(U61="","",U61),"")</f>
        <v>23</v>
      </c>
      <c r="W61" s="37">
        <f>IFERROR(IF(U61="","",U61*0.00855),"")</f>
        <v>0.19665000000000002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23</v>
      </c>
      <c r="V62" s="156">
        <f>IFERROR(SUM(V60:V61),"0")</f>
        <v>23</v>
      </c>
      <c r="W62" s="156">
        <f>IFERROR(IF(W60="",0,W60),"0")+IFERROR(IF(W61="",0,W61),"0")</f>
        <v>0.19665000000000002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115</v>
      </c>
      <c r="V63" s="156">
        <f>IFERROR(SUMPRODUCT(V60:V61*H60:H61),"0")</f>
        <v>115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49"/>
      <c r="Y64" s="149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0"/>
      <c r="Y65" s="150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49"/>
      <c r="Y69" s="149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0"/>
      <c r="Y70" s="150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49"/>
      <c r="Y75" s="149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0"/>
      <c r="Y76" s="150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5</v>
      </c>
      <c r="V80" s="155">
        <f t="shared" si="2"/>
        <v>5</v>
      </c>
      <c r="W80" s="37">
        <f t="shared" si="3"/>
        <v>8.9400000000000007E-2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4</v>
      </c>
      <c r="V83" s="155">
        <f t="shared" si="2"/>
        <v>4</v>
      </c>
      <c r="W83" s="37">
        <f t="shared" si="3"/>
        <v>7.152E-2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9</v>
      </c>
      <c r="V84" s="156">
        <f>IFERROR(SUM(V77:V83),"0")</f>
        <v>9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0.16092000000000001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32.4</v>
      </c>
      <c r="V85" s="156">
        <f>IFERROR(SUMPRODUCT(V77:V83*H77:H83),"0")</f>
        <v>32.4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49"/>
      <c r="Y86" s="149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0"/>
      <c r="Y87" s="150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49"/>
      <c r="Y93" s="149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0"/>
      <c r="Y94" s="150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1</v>
      </c>
      <c r="V96" s="155">
        <f>IFERROR(IF(U96="","",U96),"")</f>
        <v>1</v>
      </c>
      <c r="W96" s="37">
        <f>IFERROR(IF(U96="","",U96*0.0155),"")</f>
        <v>1.55E-2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1</v>
      </c>
      <c r="V97" s="155">
        <f>IFERROR(IF(U97="","",U97),"")</f>
        <v>1</v>
      </c>
      <c r="W97" s="37">
        <f>IFERROR(IF(U97="","",U97*0.0155),"")</f>
        <v>1.55E-2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2</v>
      </c>
      <c r="V99" s="156">
        <f>IFERROR(SUM(V95:V98),"0")</f>
        <v>2</v>
      </c>
      <c r="W99" s="156">
        <f>IFERROR(IF(W95="",0,W95),"0")+IFERROR(IF(W96="",0,W96),"0")+IFERROR(IF(W97="",0,W97),"0")+IFERROR(IF(W98="",0,W98),"0")</f>
        <v>3.1E-2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14.08</v>
      </c>
      <c r="V100" s="156">
        <f>IFERROR(SUMPRODUCT(V95:V98*H95:H98),"0")</f>
        <v>14.08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49"/>
      <c r="Y101" s="149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0"/>
      <c r="Y102" s="150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10</v>
      </c>
      <c r="V103" s="155">
        <f>IFERROR(IF(U103="","",U103),"")</f>
        <v>10</v>
      </c>
      <c r="W103" s="37">
        <f>IFERROR(IF(U103="","",U103*0.01788),"")</f>
        <v>0.17880000000000001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15</v>
      </c>
      <c r="V104" s="155">
        <f>IFERROR(IF(U104="","",U104),"")</f>
        <v>15</v>
      </c>
      <c r="W104" s="37">
        <f>IFERROR(IF(U104="","",U104*0.01788),"")</f>
        <v>0.26819999999999999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25</v>
      </c>
      <c r="V105" s="156">
        <f>IFERROR(SUM(V103:V104),"0")</f>
        <v>25</v>
      </c>
      <c r="W105" s="156">
        <f>IFERROR(IF(W103="",0,W103),"0")+IFERROR(IF(W104="",0,W104),"0")</f>
        <v>0.44700000000000001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75</v>
      </c>
      <c r="V106" s="156">
        <f>IFERROR(SUMPRODUCT(V103:V104*H103:H104),"0")</f>
        <v>75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49"/>
      <c r="Y107" s="149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0"/>
      <c r="Y108" s="150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49"/>
      <c r="Y112" s="149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0"/>
      <c r="Y113" s="150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9</v>
      </c>
      <c r="V117" s="155">
        <f>IFERROR(IF(U117="","",U117),"")</f>
        <v>9</v>
      </c>
      <c r="W117" s="37">
        <f>IFERROR(IF(U117="","",U117*0.01788),"")</f>
        <v>0.16092000000000001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9</v>
      </c>
      <c r="V118" s="156">
        <f>IFERROR(SUM(V114:V117),"0")</f>
        <v>9</v>
      </c>
      <c r="W118" s="156">
        <f>IFERROR(IF(W114="",0,W114),"0")+IFERROR(IF(W115="",0,W115),"0")+IFERROR(IF(W116="",0,W116),"0")+IFERROR(IF(W117="",0,W117),"0")</f>
        <v>0.16092000000000001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27</v>
      </c>
      <c r="V119" s="156">
        <f>IFERROR(SUMPRODUCT(V114:V117*H114:H117),"0")</f>
        <v>27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49"/>
      <c r="Y120" s="149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49"/>
      <c r="Y125" s="149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49"/>
      <c r="Y131" s="149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49"/>
      <c r="Y137" s="149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3</v>
      </c>
      <c r="V143" s="155">
        <f>IFERROR(IF(U143="","",U143),"")</f>
        <v>3</v>
      </c>
      <c r="W143" s="37">
        <f>IFERROR(IF(U143="","",U143*0.0155),"")</f>
        <v>4.65E-2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3</v>
      </c>
      <c r="V144" s="156">
        <f>IFERROR(SUM(V143:V143),"0")</f>
        <v>3</v>
      </c>
      <c r="W144" s="156">
        <f>IFERROR(IF(W143="",0,W143),"0")</f>
        <v>4.65E-2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18</v>
      </c>
      <c r="V145" s="156">
        <f>IFERROR(SUMPRODUCT(V143:V143*H143:H143),"0")</f>
        <v>18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31</v>
      </c>
      <c r="V149" s="155">
        <f>IFERROR(IF(U149="","",U149),"")</f>
        <v>31</v>
      </c>
      <c r="W149" s="37">
        <f>IFERROR(IF(U149="","",U149*0.0155),"")</f>
        <v>0.48049999999999998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31</v>
      </c>
      <c r="V151" s="156">
        <f>IFERROR(SUM(V147:V150),"0")</f>
        <v>31</v>
      </c>
      <c r="W151" s="156">
        <f>IFERROR(IF(W147="",0,W147),"0")+IFERROR(IF(W148="",0,W148),"0")+IFERROR(IF(W149="",0,W149),"0")+IFERROR(IF(W150="",0,W150),"0")</f>
        <v>0.48049999999999998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155</v>
      </c>
      <c r="V152" s="156">
        <f>IFERROR(SUMPRODUCT(V147:V150*H147:H150),"0")</f>
        <v>155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10</v>
      </c>
      <c r="V159" s="155">
        <f t="shared" si="4"/>
        <v>10</v>
      </c>
      <c r="W159" s="37">
        <f t="shared" si="5"/>
        <v>9.3600000000000003E-2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49</v>
      </c>
      <c r="V160" s="155">
        <f t="shared" si="4"/>
        <v>49</v>
      </c>
      <c r="W160" s="37">
        <f>IFERROR(IF(U160="","",U160*0.0155),"")</f>
        <v>0.75949999999999995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59</v>
      </c>
      <c r="V164" s="156">
        <f>IFERROR(SUM(V154:V163),"0")</f>
        <v>59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0.85309999999999997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306.5</v>
      </c>
      <c r="V165" s="156">
        <f>IFERROR(SUMPRODUCT(V154:V163*H154:H163),"0")</f>
        <v>306.5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49"/>
      <c r="Y166" s="149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49"/>
      <c r="Y171" s="149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52</v>
      </c>
      <c r="V175" s="155">
        <f>IFERROR(IF(U175="","",U175),"")</f>
        <v>52</v>
      </c>
      <c r="W175" s="37">
        <f>IFERROR(IF(U175="","",U175*0.00866),"")</f>
        <v>0.45031999999999994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52</v>
      </c>
      <c r="V177" s="156">
        <f>IFERROR(SUM(V173:V176),"0")</f>
        <v>52</v>
      </c>
      <c r="W177" s="156">
        <f>IFERROR(IF(W173="",0,W173),"0")+IFERROR(IF(W174="",0,W174),"0")+IFERROR(IF(W175="",0,W175),"0")+IFERROR(IF(W176="",0,W176),"0")</f>
        <v>0.45031999999999994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260</v>
      </c>
      <c r="V178" s="156">
        <f>IFERROR(SUMPRODUCT(V173:V176*H173:H176),"0")</f>
        <v>260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49"/>
      <c r="Y185" s="149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19</v>
      </c>
      <c r="V187" s="155">
        <f>IFERROR(IF(U187="","",U187),"")</f>
        <v>19</v>
      </c>
      <c r="W187" s="37">
        <f>IFERROR(IF(U187="","",U187*0.01788),"")</f>
        <v>0.33972000000000002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19</v>
      </c>
      <c r="V189" s="156">
        <f>IFERROR(SUM(V187:V188),"0")</f>
        <v>19</v>
      </c>
      <c r="W189" s="156">
        <f>IFERROR(IF(W187="",0,W187),"0")+IFERROR(IF(W188="",0,W188),"0")</f>
        <v>0.33972000000000002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57</v>
      </c>
      <c r="V190" s="156">
        <f>IFERROR(SUMPRODUCT(V187:V188*H187:H188),"0")</f>
        <v>57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49"/>
      <c r="Y191" s="149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49"/>
      <c r="Y196" s="149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49"/>
      <c r="Y202" s="149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49"/>
      <c r="Y208" s="149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0</v>
      </c>
      <c r="V213" s="155">
        <f>IFERROR(IF(U213="","",U213),"")</f>
        <v>0</v>
      </c>
      <c r="W213" s="37">
        <f>IFERROR(IF(U213="","",U213*0.0155),"")</f>
        <v>0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0</v>
      </c>
      <c r="V214" s="156">
        <f>IFERROR(SUM(V210:V213),"0")</f>
        <v>0</v>
      </c>
      <c r="W214" s="156">
        <f>IFERROR(IF(W210="",0,W210),"0")+IFERROR(IF(W211="",0,W211),"0")+IFERROR(IF(W212="",0,W212),"0")+IFERROR(IF(W213="",0,W213),"0")</f>
        <v>0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0</v>
      </c>
      <c r="V215" s="156">
        <f>IFERROR(SUMPRODUCT(V210:V213*H210:H213),"0")</f>
        <v>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49"/>
      <c r="Y216" s="149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49"/>
      <c r="Y221" s="149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49"/>
      <c r="Y228" s="149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49"/>
      <c r="Y234" s="149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1</v>
      </c>
      <c r="V236" s="155">
        <f>IFERROR(IF(U236="","",U236),"")</f>
        <v>1</v>
      </c>
      <c r="W236" s="37">
        <f>IFERROR(IF(U236="","",U236*0.0155),"")</f>
        <v>1.55E-2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1</v>
      </c>
      <c r="V237" s="156">
        <f>IFERROR(SUM(V236:V236),"0")</f>
        <v>1</v>
      </c>
      <c r="W237" s="156">
        <f>IFERROR(IF(W236="",0,W236),"0")</f>
        <v>1.55E-2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5</v>
      </c>
      <c r="V238" s="156">
        <f>IFERROR(SUMPRODUCT(V236:V236*H236:H236),"0")</f>
        <v>5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49"/>
      <c r="Y239" s="149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1102.48</v>
      </c>
      <c r="V244" s="156">
        <f>IFERROR(V24+V33+V41+V47+V57+V63+V68+V74+V85+V92+V100+V106+V111+V119+V124+V130+V135+V141+V145+V152+V165+V170+V178+V183+V190+V195+V200+V207+V215+V220+V226+V232+V238+V243,"0")</f>
        <v>1102.48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1187.9425999999999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1187.9425999999999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1262.9425999999999</v>
      </c>
      <c r="V247" s="156">
        <f>GrossWeightTotalR+PalletQtyTotalR*25</f>
        <v>1262.9425999999999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258</v>
      </c>
      <c r="V248" s="156">
        <f>IFERROR(V23+V32+V40+V46+V56+V62+V67+V73+V84+V91+V99+V105+V110+V118+V123+V129+V134+V140+V144+V151+V164+V169+V177+V182+V189+V194+V199+V206+V214+V219+V225+V231+V237+V242,"0")</f>
        <v>258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3.4161300000000003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48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37.5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0</v>
      </c>
      <c r="G254" s="47">
        <f>IFERROR(U60*H60,"0")+IFERROR(U61*H61,"0")</f>
        <v>115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32.4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14.08</v>
      </c>
      <c r="M254" s="47">
        <f>IFERROR(U103*H103,"0")+IFERROR(U104*H104,"0")</f>
        <v>75</v>
      </c>
      <c r="N254" s="47">
        <f>IFERROR(U109*H109,"0")</f>
        <v>0</v>
      </c>
      <c r="O254" s="47">
        <f>IFERROR(U114*H114,"0")+IFERROR(U115*H115,"0")+IFERROR(U116*H116,"0")+IFERROR(U117*H117,"0")</f>
        <v>27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479.5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260</v>
      </c>
      <c r="V254" s="47">
        <f>IFERROR(U187*H187,"0")+IFERROR(U188*H188,"0")</f>
        <v>57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5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394.08000000000004</v>
      </c>
      <c r="B257" s="61">
        <f>SUMPRODUCT(--(AC:AC="ПГП"),H:H,V:V)</f>
        <v>708.4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2023-07-21T13:40:54Z</dcterms:modified>
</cp:coreProperties>
</file>