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6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V389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M351" i="1"/>
  <c r="W350" i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W330" i="1" s="1"/>
  <c r="V323" i="1"/>
  <c r="M323" i="1"/>
  <c r="U321" i="1"/>
  <c r="V320" i="1"/>
  <c r="U320" i="1"/>
  <c r="W319" i="1"/>
  <c r="V319" i="1"/>
  <c r="W318" i="1"/>
  <c r="W320" i="1" s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V302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V273" i="1" s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V251" i="1"/>
  <c r="U251" i="1"/>
  <c r="W250" i="1"/>
  <c r="V250" i="1"/>
  <c r="M250" i="1"/>
  <c r="V249" i="1"/>
  <c r="W249" i="1" s="1"/>
  <c r="M249" i="1"/>
  <c r="W248" i="1"/>
  <c r="W251" i="1" s="1"/>
  <c r="V248" i="1"/>
  <c r="V252" i="1" s="1"/>
  <c r="M248" i="1"/>
  <c r="U246" i="1"/>
  <c r="V245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V221" i="1"/>
  <c r="W221" i="1" s="1"/>
  <c r="V220" i="1"/>
  <c r="W220" i="1" s="1"/>
  <c r="V219" i="1"/>
  <c r="V223" i="1" s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V177" i="1" s="1"/>
  <c r="M161" i="1"/>
  <c r="U159" i="1"/>
  <c r="U158" i="1"/>
  <c r="V157" i="1"/>
  <c r="W157" i="1" s="1"/>
  <c r="V156" i="1"/>
  <c r="V159" i="1" s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V153" i="1" s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V91" i="1"/>
  <c r="V101" i="1" s="1"/>
  <c r="M91" i="1"/>
  <c r="U89" i="1"/>
  <c r="U88" i="1"/>
  <c r="V87" i="1"/>
  <c r="W87" i="1" s="1"/>
  <c r="M87" i="1"/>
  <c r="V86" i="1"/>
  <c r="W86" i="1" s="1"/>
  <c r="M86" i="1"/>
  <c r="W85" i="1"/>
  <c r="V85" i="1"/>
  <c r="W84" i="1"/>
  <c r="V84" i="1"/>
  <c r="M84" i="1"/>
  <c r="V83" i="1"/>
  <c r="W83" i="1" s="1"/>
  <c r="W82" i="1"/>
  <c r="W88" i="1" s="1"/>
  <c r="V82" i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W79" i="1" s="1"/>
  <c r="V63" i="1"/>
  <c r="M63" i="1"/>
  <c r="U60" i="1"/>
  <c r="U59" i="1"/>
  <c r="W58" i="1"/>
  <c r="V58" i="1"/>
  <c r="V57" i="1"/>
  <c r="V60" i="1" s="1"/>
  <c r="M57" i="1"/>
  <c r="W56" i="1"/>
  <c r="V56" i="1"/>
  <c r="M56" i="1"/>
  <c r="V53" i="1"/>
  <c r="U53" i="1"/>
  <c r="U52" i="1"/>
  <c r="W51" i="1"/>
  <c r="V51" i="1"/>
  <c r="M51" i="1"/>
  <c r="W50" i="1"/>
  <c r="W52" i="1" s="1"/>
  <c r="V50" i="1"/>
  <c r="C424" i="1" s="1"/>
  <c r="M50" i="1"/>
  <c r="U46" i="1"/>
  <c r="U45" i="1"/>
  <c r="W44" i="1"/>
  <c r="W45" i="1" s="1"/>
  <c r="V44" i="1"/>
  <c r="V46" i="1" s="1"/>
  <c r="M44" i="1"/>
  <c r="U42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V33" i="1" s="1"/>
  <c r="M26" i="1"/>
  <c r="V24" i="1"/>
  <c r="U24" i="1"/>
  <c r="U414" i="1" s="1"/>
  <c r="V23" i="1"/>
  <c r="U23" i="1"/>
  <c r="U418" i="1" s="1"/>
  <c r="W22" i="1"/>
  <c r="W23" i="1" s="1"/>
  <c r="V22" i="1"/>
  <c r="H10" i="1"/>
  <c r="A9" i="1"/>
  <c r="F10" i="1" s="1"/>
  <c r="D7" i="1"/>
  <c r="N6" i="1"/>
  <c r="M2" i="1"/>
  <c r="W32" i="1" l="1"/>
  <c r="W59" i="1"/>
  <c r="F9" i="1"/>
  <c r="H9" i="1"/>
  <c r="J9" i="1"/>
  <c r="V416" i="1"/>
  <c r="B424" i="1"/>
  <c r="V415" i="1"/>
  <c r="V37" i="1"/>
  <c r="V41" i="1"/>
  <c r="V45" i="1"/>
  <c r="D424" i="1"/>
  <c r="W57" i="1"/>
  <c r="V59" i="1"/>
  <c r="V89" i="1"/>
  <c r="V111" i="1"/>
  <c r="W103" i="1"/>
  <c r="W110" i="1" s="1"/>
  <c r="G424" i="1"/>
  <c r="V133" i="1"/>
  <c r="W234" i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V337" i="1"/>
  <c r="N424" i="1"/>
  <c r="V348" i="1"/>
  <c r="W345" i="1"/>
  <c r="W347" i="1" s="1"/>
  <c r="V375" i="1"/>
  <c r="W373" i="1"/>
  <c r="W375" i="1" s="1"/>
  <c r="P424" i="1"/>
  <c r="V396" i="1"/>
  <c r="W394" i="1"/>
  <c r="W396" i="1" s="1"/>
  <c r="W412" i="1"/>
  <c r="A10" i="1"/>
  <c r="V32" i="1"/>
  <c r="V79" i="1"/>
  <c r="V110" i="1"/>
  <c r="V118" i="1"/>
  <c r="W133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303" i="1"/>
  <c r="W300" i="1"/>
  <c r="W302" i="1" s="1"/>
  <c r="V331" i="1"/>
  <c r="V356" i="1"/>
  <c r="V376" i="1"/>
  <c r="V390" i="1"/>
  <c r="W387" i="1"/>
  <c r="W389" i="1" s="1"/>
  <c r="V397" i="1"/>
  <c r="V406" i="1"/>
  <c r="W404" i="1"/>
  <c r="W406" i="1" s="1"/>
  <c r="E424" i="1"/>
  <c r="V80" i="1"/>
  <c r="V414" i="1" s="1"/>
  <c r="V88" i="1"/>
  <c r="V100" i="1"/>
  <c r="H424" i="1"/>
  <c r="V154" i="1"/>
  <c r="W137" i="1"/>
  <c r="W153" i="1" s="1"/>
  <c r="V178" i="1"/>
  <c r="W161" i="1"/>
  <c r="W177" i="1" s="1"/>
  <c r="V272" i="1"/>
  <c r="V281" i="1"/>
  <c r="W280" i="1"/>
  <c r="W281" i="1" s="1"/>
  <c r="V282" i="1"/>
  <c r="V289" i="1"/>
  <c r="W288" i="1"/>
  <c r="W289" i="1" s="1"/>
  <c r="V290" i="1"/>
  <c r="V310" i="1"/>
  <c r="V341" i="1"/>
  <c r="W340" i="1"/>
  <c r="W341" i="1" s="1"/>
  <c r="V342" i="1"/>
  <c r="V371" i="1"/>
  <c r="V407" i="1"/>
  <c r="I424" i="1"/>
  <c r="W35" i="1"/>
  <c r="W37" i="1" s="1"/>
  <c r="V52" i="1"/>
  <c r="V418" i="1" s="1"/>
  <c r="W91" i="1"/>
  <c r="W100" i="1" s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39" i="1"/>
  <c r="W238" i="1"/>
  <c r="W239" i="1" s="1"/>
  <c r="V240" i="1"/>
  <c r="W272" i="1"/>
  <c r="V298" i="1"/>
  <c r="V330" i="1"/>
  <c r="W337" i="1"/>
  <c r="W351" i="1"/>
  <c r="W355" i="1" s="1"/>
  <c r="V355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W419" i="1" l="1"/>
  <c r="V417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<sst xmlns="http://schemas.openxmlformats.org/spreadsheetml/2006/main" count="1610" uniqueCount="664">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</sst>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E392" zoomScaleNormal="100" zoomScaleSheetLayoutView="100" workbookViewId="0">
      <selection activeCell="V417" sqref="V41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/>
      <c r="I5" s="600"/>
      <c r="J5" s="600"/>
      <c r="K5" s="598"/>
      <c r="M5" s="25" t="s">
        <v>10</v>
      </c>
      <c r="N5" s="593">
        <v>45131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639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Понедельник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7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0.41666666666666669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600</v>
      </c>
      <c r="V56" s="289">
        <f>IFERROR(IF(U56="",0,CEILING((U56/$H56),1)*$H56),"")</f>
        <v>604.80000000000007</v>
      </c>
      <c r="W56" s="37">
        <f>IFERROR(IF(V56=0,"",ROUNDUP(V56/H56,0)*0.02175),"")</f>
        <v>1.218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55.55555555555555</v>
      </c>
      <c r="V59" s="290">
        <f>IFERROR(V56/H56,"0")+IFERROR(V57/H57,"0")+IFERROR(V58/H58,"0")</f>
        <v>56</v>
      </c>
      <c r="W59" s="290">
        <f>IFERROR(IF(W56="",0,W56),"0")+IFERROR(IF(W57="",0,W57),"0")+IFERROR(IF(W58="",0,W58),"0")</f>
        <v>1.218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600</v>
      </c>
      <c r="V60" s="290">
        <f>IFERROR(SUM(V56:V58),"0")</f>
        <v>604.80000000000007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100</v>
      </c>
      <c r="V64" s="289">
        <f t="shared" si="2"/>
        <v>108</v>
      </c>
      <c r="W64" s="37">
        <f>IFERROR(IF(V64=0,"",ROUNDUP(V64/H64,0)*0.02175),"")</f>
        <v>0.21749999999999997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80</v>
      </c>
      <c r="V69" s="289">
        <f t="shared" si="2"/>
        <v>80</v>
      </c>
      <c r="W69" s="37">
        <f t="shared" ref="W69:W74" si="3">IFERROR(IF(V69=0,"",ROUNDUP(V69/H69,0)*0.00937),"")</f>
        <v>0.18740000000000001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29.25925925925926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0.40489999999999998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180</v>
      </c>
      <c r="V80" s="290">
        <f>IFERROR(SUM(V63:V78),"0")</f>
        <v>188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300</v>
      </c>
      <c r="V87" s="289">
        <f t="shared" si="4"/>
        <v>300</v>
      </c>
      <c r="W87" s="37">
        <f>IFERROR(IF(V87=0,"",ROUNDUP(V87/H87,0)*0.00753),"")</f>
        <v>0.753</v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100</v>
      </c>
      <c r="V88" s="290">
        <f>IFERROR(V82/H82,"0")+IFERROR(V83/H83,"0")+IFERROR(V84/H84,"0")+IFERROR(V85/H85,"0")+IFERROR(V86/H86,"0")+IFERROR(V87/H87,"0")</f>
        <v>100</v>
      </c>
      <c r="W88" s="290">
        <f>IFERROR(IF(W82="",0,W82),"0")+IFERROR(IF(W83="",0,W83),"0")+IFERROR(IF(W84="",0,W84),"0")+IFERROR(IF(W85="",0,W85),"0")+IFERROR(IF(W86="",0,W86),"0")+IFERROR(IF(W87="",0,W87),"0")</f>
        <v>0.753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300</v>
      </c>
      <c r="V89" s="290">
        <f>IFERROR(SUM(V82:V87),"0")</f>
        <v>300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200</v>
      </c>
      <c r="V103" s="289">
        <f t="shared" ref="V103:V109" si="6">IFERROR(IF(U103="",0,CEILING((U103/$H103),1)*$H103),"")</f>
        <v>202.5</v>
      </c>
      <c r="W103" s="37">
        <f>IFERROR(IF(V103=0,"",ROUNDUP(V103/H103,0)*0.02175),"")</f>
        <v>0.54374999999999996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24.691358024691358</v>
      </c>
      <c r="V110" s="290">
        <f>IFERROR(V103/H103,"0")+IFERROR(V104/H104,"0")+IFERROR(V105/H105,"0")+IFERROR(V106/H106,"0")+IFERROR(V107/H107,"0")+IFERROR(V108/H108,"0")+IFERROR(V109/H109,"0")</f>
        <v>25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0.54374999999999996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200</v>
      </c>
      <c r="V111" s="290">
        <f>IFERROR(SUM(V103:V109),"0")</f>
        <v>202.5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78</v>
      </c>
      <c r="V114" s="289">
        <f>IFERROR(IF(U114="",0,CEILING((U114/$H114),1)*$H114),"")</f>
        <v>78</v>
      </c>
      <c r="W114" s="37">
        <f>IFERROR(IF(V114=0,"",ROUNDUP(V114/H114,0)*0.02175),"")</f>
        <v>0.21749999999999997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10</v>
      </c>
      <c r="V117" s="290">
        <f>IFERROR(V113/H113,"0")+IFERROR(V114/H114,"0")+IFERROR(V115/H115,"0")+IFERROR(V116/H116,"0")</f>
        <v>10</v>
      </c>
      <c r="W117" s="290">
        <f>IFERROR(IF(W113="",0,W113),"0")+IFERROR(IF(W114="",0,W114),"0")+IFERROR(IF(W115="",0,W115),"0")+IFERROR(IF(W116="",0,W116),"0")</f>
        <v>0.21749999999999997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78</v>
      </c>
      <c r="V118" s="290">
        <f>IFERROR(SUM(V113:V116),"0")</f>
        <v>78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300</v>
      </c>
      <c r="V121" s="289">
        <f>IFERROR(IF(U121="",0,CEILING((U121/$H121),1)*$H121),"")</f>
        <v>307.8</v>
      </c>
      <c r="W121" s="37">
        <f>IFERROR(IF(V121=0,"",ROUNDUP(V121/H121,0)*0.02175),"")</f>
        <v>0.8264999999999999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37.037037037037038</v>
      </c>
      <c r="V125" s="290">
        <f>IFERROR(V121/H121,"0")+IFERROR(V122/H122,"0")+IFERROR(V123/H123,"0")+IFERROR(V124/H124,"0")</f>
        <v>38</v>
      </c>
      <c r="W125" s="290">
        <f>IFERROR(IF(W121="",0,W121),"0")+IFERROR(IF(W122="",0,W122),"0")+IFERROR(IF(W123="",0,W123),"0")+IFERROR(IF(W124="",0,W124),"0")</f>
        <v>0.8264999999999999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300</v>
      </c>
      <c r="V126" s="290">
        <f>IFERROR(SUM(V121:V124),"0")</f>
        <v>307.8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1200</v>
      </c>
      <c r="V139" s="289">
        <f t="shared" si="7"/>
        <v>1209.6000000000001</v>
      </c>
      <c r="W139" s="37">
        <f>IFERROR(IF(V139=0,"",ROUNDUP(V139/H139,0)*0.02039),"")</f>
        <v>2.2836799999999999</v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100</v>
      </c>
      <c r="V143" s="289">
        <f t="shared" si="7"/>
        <v>108</v>
      </c>
      <c r="W143" s="37">
        <f>IFERROR(IF(V143=0,"",ROUNDUP(V143/H143,0)*0.02175),"")</f>
        <v>0.21749999999999997</v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120.37037037037035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122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2.5011799999999997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1300</v>
      </c>
      <c r="V154" s="290">
        <f>IFERROR(SUM(V137:V152),"0")</f>
        <v>1317.6000000000001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300</v>
      </c>
      <c r="V161" s="289">
        <f t="shared" ref="V161:V176" si="8">IFERROR(IF(U161="",0,CEILING((U161/$H161),1)*$H161),"")</f>
        <v>302.40000000000003</v>
      </c>
      <c r="W161" s="37">
        <f>IFERROR(IF(V161=0,"",ROUNDUP(V161/H161,0)*0.00753),"")</f>
        <v>0.54215999999999998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400</v>
      </c>
      <c r="V162" s="289">
        <f t="shared" si="8"/>
        <v>403.20000000000005</v>
      </c>
      <c r="W162" s="37">
        <f>IFERROR(IF(V162=0,"",ROUNDUP(V162/H162,0)*0.00753),"")</f>
        <v>0.72287999999999997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50</v>
      </c>
      <c r="V163" s="289">
        <f t="shared" si="8"/>
        <v>50.400000000000006</v>
      </c>
      <c r="W163" s="37">
        <f>IFERROR(IF(V163=0,"",ROUNDUP(V163/H163,0)*0.00753),"")</f>
        <v>9.0359999999999996E-2</v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50</v>
      </c>
      <c r="V164" s="289">
        <f t="shared" si="8"/>
        <v>50.400000000000006</v>
      </c>
      <c r="W164" s="37">
        <f>IFERROR(IF(V164=0,"",ROUNDUP(V164/H164,0)*0.00753),"")</f>
        <v>9.0359999999999996E-2</v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190.47619047619048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192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1.4457599999999999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800</v>
      </c>
      <c r="V178" s="290">
        <f>IFERROR(SUM(V161:V176),"0")</f>
        <v>806.40000000000009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108</v>
      </c>
      <c r="V193" s="289">
        <f t="shared" si="9"/>
        <v>108</v>
      </c>
      <c r="W193" s="37">
        <f>IFERROR(IF(V193=0,"",ROUNDUP(V193/H193,0)*0.00937),"")</f>
        <v>0.28110000000000002</v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30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30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0.28110000000000002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108</v>
      </c>
      <c r="V202" s="290">
        <f>IFERROR(SUM(V180:V200),"0")</f>
        <v>108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300</v>
      </c>
      <c r="V205" s="289">
        <f t="shared" si="11"/>
        <v>304.2</v>
      </c>
      <c r="W205" s="37">
        <f>IFERROR(IF(V205=0,"",ROUNDUP(V205/H205,0)*0.02175),"")</f>
        <v>0.84824999999999995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38.46153846153846</v>
      </c>
      <c r="V210" s="290">
        <f>IFERROR(V204/H204,"0")+IFERROR(V205/H205,"0")+IFERROR(V206/H206,"0")+IFERROR(V207/H207,"0")+IFERROR(V208/H208,"0")+IFERROR(V209/H209,"0")</f>
        <v>39</v>
      </c>
      <c r="W210" s="290">
        <f>IFERROR(IF(W204="",0,W204),"0")+IFERROR(IF(W205="",0,W205),"0")+IFERROR(IF(W206="",0,W206),"0")+IFERROR(IF(W207="",0,W207),"0")+IFERROR(IF(W208="",0,W208),"0")+IFERROR(IF(W209="",0,W209),"0")</f>
        <v>0.84824999999999995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300</v>
      </c>
      <c r="V211" s="290">
        <f>IFERROR(SUM(V204:V209),"0")</f>
        <v>304.2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600</v>
      </c>
      <c r="V227" s="289">
        <f t="shared" ref="V227:V233" si="12">IFERROR(IF(U227="",0,CEILING((U227/$H227),1)*$H227),"")</f>
        <v>604.80000000000007</v>
      </c>
      <c r="W227" s="37">
        <f>IFERROR(IF(V227=0,"",ROUNDUP(V227/H227,0)*0.02175),"")</f>
        <v>1.218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100</v>
      </c>
      <c r="V230" s="289">
        <f t="shared" si="12"/>
        <v>108</v>
      </c>
      <c r="W230" s="37">
        <f>IFERROR(IF(V230=0,"",ROUNDUP(V230/H230,0)*0.02175),"")</f>
        <v>0.21749999999999997</v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64.81481481481481</v>
      </c>
      <c r="V234" s="290">
        <f>IFERROR(V227/H227,"0")+IFERROR(V228/H228,"0")+IFERROR(V229/H229,"0")+IFERROR(V230/H230,"0")+IFERROR(V231/H231,"0")+IFERROR(V232/H232,"0")+IFERROR(V233/H233,"0")</f>
        <v>66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1.4355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700</v>
      </c>
      <c r="V235" s="290">
        <f>IFERROR(SUM(V227:V233),"0")</f>
        <v>712.80000000000007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300</v>
      </c>
      <c r="V248" s="289">
        <f>IFERROR(IF(U248="",0,CEILING((U248/$H248),1)*$H248),"")</f>
        <v>307.8</v>
      </c>
      <c r="W248" s="37">
        <f>IFERROR(IF(V248=0,"",ROUNDUP(V248/H248,0)*0.02175),"")</f>
        <v>0.8264999999999999</v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126</v>
      </c>
      <c r="V249" s="289">
        <f>IFERROR(IF(U249="",0,CEILING((U249/$H249),1)*$H249),"")</f>
        <v>126</v>
      </c>
      <c r="W249" s="37">
        <f>IFERROR(IF(V249=0,"",ROUNDUP(V249/H249,0)*0.00753),"")</f>
        <v>0.3765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126</v>
      </c>
      <c r="V250" s="289">
        <f>IFERROR(IF(U250="",0,CEILING((U250/$H250),1)*$H250),"")</f>
        <v>126</v>
      </c>
      <c r="W250" s="37">
        <f>IFERROR(IF(V250=0,"",ROUNDUP(V250/H250,0)*0.00753),"")</f>
        <v>0.3765</v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137.03703703703704</v>
      </c>
      <c r="V251" s="290">
        <f>IFERROR(V248/H248,"0")+IFERROR(V249/H249,"0")+IFERROR(V250/H250,"0")</f>
        <v>138</v>
      </c>
      <c r="W251" s="290">
        <f>IFERROR(IF(W248="",0,W248),"0")+IFERROR(IF(W249="",0,W249),"0")+IFERROR(IF(W250="",0,W250),"0")</f>
        <v>1.5794999999999999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552</v>
      </c>
      <c r="V252" s="290">
        <f>IFERROR(SUM(V248:V250),"0")</f>
        <v>559.79999999999995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5000</v>
      </c>
      <c r="V265" s="289">
        <f t="shared" si="13"/>
        <v>5010</v>
      </c>
      <c r="W265" s="37">
        <f>IFERROR(IF(V265=0,"",ROUNDUP(V265/H265,0)*0.02175),"")</f>
        <v>7.2644999999999991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2000</v>
      </c>
      <c r="V267" s="289">
        <f t="shared" si="13"/>
        <v>2010</v>
      </c>
      <c r="W267" s="37">
        <f>IFERROR(IF(V267=0,"",ROUNDUP(V267/H267,0)*0.02039),"")</f>
        <v>2.7322599999999997</v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0</v>
      </c>
      <c r="V268" s="289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466.66666666666663</v>
      </c>
      <c r="V272" s="290">
        <f>IFERROR(V264/H264,"0")+IFERROR(V265/H265,"0")+IFERROR(V266/H266,"0")+IFERROR(V267/H267,"0")+IFERROR(V268/H268,"0")+IFERROR(V269/H269,"0")+IFERROR(V270/H270,"0")+IFERROR(V271/H271,"0")</f>
        <v>468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9.9967599999999983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7000</v>
      </c>
      <c r="V273" s="290">
        <f>IFERROR(SUM(V264:V271),"0")</f>
        <v>7020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3000</v>
      </c>
      <c r="V275" s="289">
        <f>IFERROR(IF(U275="",0,CEILING((U275/$H275),1)*$H275),"")</f>
        <v>3000</v>
      </c>
      <c r="W275" s="37">
        <f>IFERROR(IF(V275=0,"",ROUNDUP(V275/H275,0)*0.02175),"")</f>
        <v>4.3499999999999996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200</v>
      </c>
      <c r="V277" s="290">
        <f>IFERROR(V275/H275,"0")+IFERROR(V276/H276,"0")</f>
        <v>200</v>
      </c>
      <c r="W277" s="290">
        <f>IFERROR(IF(W275="",0,W275),"0")+IFERROR(IF(W276="",0,W276),"0")</f>
        <v>4.3499999999999996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3000</v>
      </c>
      <c r="V278" s="290">
        <f>IFERROR(SUM(V275:V276),"0")</f>
        <v>3000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100</v>
      </c>
      <c r="V323" s="289">
        <f t="shared" ref="V323:V329" si="14">IFERROR(IF(U323="",0,CEILING((U323/$H323),1)*$H323),"")</f>
        <v>100.80000000000001</v>
      </c>
      <c r="W323" s="37">
        <f>IFERROR(IF(V323=0,"",ROUNDUP(V323/H323,0)*0.00753),"")</f>
        <v>0.18071999999999999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23.80952380952381</v>
      </c>
      <c r="V330" s="290">
        <f>IFERROR(V323/H323,"0")+IFERROR(V324/H324,"0")+IFERROR(V325/H325,"0")+IFERROR(V326/H326,"0")+IFERROR(V327/H327,"0")+IFERROR(V328/H328,"0")+IFERROR(V329/H329,"0")</f>
        <v>24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0.18071999999999999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100</v>
      </c>
      <c r="V331" s="290">
        <f>IFERROR(SUM(V323:V329),"0")</f>
        <v>100.80000000000001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150</v>
      </c>
      <c r="V350" s="289">
        <f>IFERROR(IF(U350="",0,CEILING((U350/$H350),1)*$H350),"")</f>
        <v>151.20000000000002</v>
      </c>
      <c r="W350" s="37">
        <f>IFERROR(IF(V350=0,"",ROUNDUP(V350/H350,0)*0.00753),"")</f>
        <v>0.27107999999999999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35.714285714285715</v>
      </c>
      <c r="V355" s="290">
        <f>IFERROR(V350/H350,"0")+IFERROR(V351/H351,"0")+IFERROR(V352/H352,"0")+IFERROR(V353/H353,"0")+IFERROR(V354/H354,"0")</f>
        <v>36</v>
      </c>
      <c r="W355" s="290">
        <f>IFERROR(IF(W350="",0,W350),"0")+IFERROR(IF(W351="",0,W351),"0")+IFERROR(IF(W352="",0,W352),"0")+IFERROR(IF(W353="",0,W353),"0")+IFERROR(IF(W354="",0,W354),"0")</f>
        <v>0.27107999999999999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150</v>
      </c>
      <c r="V356" s="290">
        <f>IFERROR(SUM(V350:V354),"0")</f>
        <v>151.20000000000002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600</v>
      </c>
      <c r="V361" s="289">
        <f t="shared" si="15"/>
        <v>601.92000000000007</v>
      </c>
      <c r="W361" s="37">
        <f>IFERROR(IF(V361=0,"",ROUNDUP(V361/H361,0)*0.01196),"")</f>
        <v>1.36344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400</v>
      </c>
      <c r="V363" s="289">
        <f t="shared" si="15"/>
        <v>401.28000000000003</v>
      </c>
      <c r="W363" s="37">
        <f>IFERROR(IF(V363=0,"",ROUNDUP(V363/H363,0)*0.01196),"")</f>
        <v>0.90895999999999999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189.39393939393938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190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2.2724000000000002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1000</v>
      </c>
      <c r="V371" s="290">
        <f>IFERROR(SUM(V360:V369),"0")</f>
        <v>1003.2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300</v>
      </c>
      <c r="V373" s="289">
        <f>IFERROR(IF(U373="",0,CEILING((U373/$H373),1)*$H373),"")</f>
        <v>300.96000000000004</v>
      </c>
      <c r="W373" s="37">
        <f>IFERROR(IF(V373=0,"",ROUNDUP(V373/H373,0)*0.01196),"")</f>
        <v>0.68171999999999999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56.818181818181813</v>
      </c>
      <c r="V375" s="290">
        <f>IFERROR(V373/H373,"0")+IFERROR(V374/H374,"0")</f>
        <v>57.000000000000007</v>
      </c>
      <c r="W375" s="290">
        <f>IFERROR(IF(W373="",0,W373),"0")+IFERROR(IF(W374="",0,W374),"0")</f>
        <v>0.68171999999999999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300</v>
      </c>
      <c r="V376" s="290">
        <f>IFERROR(SUM(V373:V374),"0")</f>
        <v>300.96000000000004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150</v>
      </c>
      <c r="V381" s="289">
        <f t="shared" si="16"/>
        <v>151.20000000000002</v>
      </c>
      <c r="W381" s="37">
        <f>IFERROR(IF(V381=0,"",ROUNDUP(V381/H381,0)*0.00937),"")</f>
        <v>0.39354</v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150</v>
      </c>
      <c r="V382" s="289">
        <f t="shared" si="16"/>
        <v>151.20000000000002</v>
      </c>
      <c r="W382" s="37">
        <f>IFERROR(IF(V382=0,"",ROUNDUP(V382/H382,0)*0.00937),"")</f>
        <v>0.39354</v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150</v>
      </c>
      <c r="V383" s="289">
        <f t="shared" si="16"/>
        <v>151.20000000000002</v>
      </c>
      <c r="W383" s="37">
        <f>IFERROR(IF(V383=0,"",ROUNDUP(V383/H383,0)*0.00937),"")</f>
        <v>0.39354</v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125</v>
      </c>
      <c r="V384" s="290">
        <f>IFERROR(V378/H378,"0")+IFERROR(V379/H379,"0")+IFERROR(V380/H380,"0")+IFERROR(V381/H381,"0")+IFERROR(V382/H382,"0")+IFERROR(V383/H383,"0")</f>
        <v>126.00000000000003</v>
      </c>
      <c r="W384" s="290">
        <f>IFERROR(IF(W378="",0,W378),"0")+IFERROR(IF(W379="",0,W379),"0")+IFERROR(IF(W380="",0,W380),"0")+IFERROR(IF(W381="",0,W381),"0")+IFERROR(IF(W382="",0,W382),"0")+IFERROR(IF(W383="",0,W383),"0")</f>
        <v>1.18062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450</v>
      </c>
      <c r="V385" s="290">
        <f>IFERROR(SUM(V378:V383),"0")</f>
        <v>453.6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600</v>
      </c>
      <c r="V405" s="289">
        <f>IFERROR(IF(U405="",0,CEILING((U405/$H405),1)*$H405),"")</f>
        <v>601.02</v>
      </c>
      <c r="W405" s="37">
        <f>IFERROR(IF(V405=0,"",ROUNDUP(V405/H405,0)*0.00753),"")</f>
        <v>1.1972700000000001</v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158.73015873015873</v>
      </c>
      <c r="V406" s="290">
        <f>IFERROR(V404/H404,"0")+IFERROR(V405/H405,"0")</f>
        <v>159</v>
      </c>
      <c r="W406" s="290">
        <f>IFERROR(IF(W404="",0,W404),"0")+IFERROR(IF(W405="",0,W405),"0")</f>
        <v>1.1972700000000001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600</v>
      </c>
      <c r="V407" s="290">
        <f>IFERROR(SUM(V404:V405),"0")</f>
        <v>601.02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18018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18120.68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18821.114279794281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18928.991999999998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30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30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19571.114279794281</v>
      </c>
      <c r="V417" s="290">
        <f>GrossWeightTotalR+PalletQtyTotalR*25</f>
        <v>19678.991999999998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2093.8359171692505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2106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32.185510000000001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604.80000000000007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768.5</v>
      </c>
      <c r="F424" s="47">
        <f>IFERROR(V121*1,"0")+IFERROR(V122*1,"0")+IFERROR(V123*1,"0")+IFERROR(V124*1,"0")</f>
        <v>307.8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2536.2000000000003</v>
      </c>
      <c r="I424" s="47">
        <f>IFERROR(V227*1,"0")+IFERROR(V228*1,"0")+IFERROR(V229*1,"0")+IFERROR(V230*1,"0")+IFERROR(V231*1,"0")+IFERROR(V232*1,"0")+IFERROR(V233*1,"0")+IFERROR(V237*1,"0")+IFERROR(V238*1,"0")</f>
        <v>712.80000000000007</v>
      </c>
      <c r="J424" s="47">
        <f>IFERROR(V243*1,"0")+IFERROR(V244*1,"0")+IFERROR(V248*1,"0")+IFERROR(V249*1,"0")+IFERROR(V250*1,"0")+IFERROR(V254*1,"0")+IFERROR(V258*1,"0")</f>
        <v>559.79999999999995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10020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100.80000000000001</v>
      </c>
      <c r="N424" s="47">
        <f>IFERROR(V345*1,"0")+IFERROR(V346*1,"0")+IFERROR(V350*1,"0")+IFERROR(V351*1,"0")+IFERROR(V352*1,"0")+IFERROR(V353*1,"0")+IFERROR(V354*1,"0")</f>
        <v>151.20000000000002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1757.7600000000002</v>
      </c>
      <c r="P424" s="47">
        <f>IFERROR(V394*1,"0")+IFERROR(V395*1,"0")+IFERROR(V399*1,"0")+IFERROR(V400*1,"0")+IFERROR(V404*1,"0")+IFERROR(V405*1,"0")+IFERROR(V409*1,"0")+IFERROR(V410*1,"0")+IFERROR(V411*1,"0")</f>
        <v>601.02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2023-07-21T13:34:02Z</dcterms:modified>
</cp:coreProperties>
</file>