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V275" i="1"/>
  <c r="W275" i="1" s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V248" i="1"/>
  <c r="V252" i="1" s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V234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V181" i="1"/>
  <c r="W181" i="1" s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W82" i="1"/>
  <c r="V82" i="1"/>
  <c r="M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W63" i="1"/>
  <c r="V63" i="1"/>
  <c r="E424" i="1" s="1"/>
  <c r="M63" i="1"/>
  <c r="U60" i="1"/>
  <c r="U59" i="1"/>
  <c r="W58" i="1"/>
  <c r="V58" i="1"/>
  <c r="W57" i="1"/>
  <c r="V57" i="1"/>
  <c r="M57" i="1"/>
  <c r="V56" i="1"/>
  <c r="D424" i="1" s="1"/>
  <c r="M56" i="1"/>
  <c r="U53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23" i="1"/>
  <c r="V22" i="1"/>
  <c r="W22" i="1" s="1"/>
  <c r="W23" i="1" s="1"/>
  <c r="H10" i="1"/>
  <c r="A9" i="1"/>
  <c r="F10" i="1" s="1"/>
  <c r="D7" i="1"/>
  <c r="N6" i="1"/>
  <c r="M2" i="1"/>
  <c r="U414" i="1" l="1"/>
  <c r="U417" i="1"/>
  <c r="J9" i="1"/>
  <c r="W79" i="1"/>
  <c r="W88" i="1"/>
  <c r="V33" i="1"/>
  <c r="H9" i="1"/>
  <c r="V23" i="1"/>
  <c r="V52" i="1"/>
  <c r="V60" i="1"/>
  <c r="V80" i="1"/>
  <c r="V111" i="1"/>
  <c r="W103" i="1"/>
  <c r="W110" i="1" s="1"/>
  <c r="V159" i="1"/>
  <c r="W234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V59" i="1"/>
  <c r="V79" i="1"/>
  <c r="V110" i="1"/>
  <c r="V118" i="1"/>
  <c r="V153" i="1"/>
  <c r="V177" i="1"/>
  <c r="V210" i="1"/>
  <c r="W204" i="1"/>
  <c r="W210" i="1" s="1"/>
  <c r="V211" i="1"/>
  <c r="V224" i="1"/>
  <c r="W219" i="1"/>
  <c r="W223" i="1" s="1"/>
  <c r="J424" i="1"/>
  <c r="V246" i="1"/>
  <c r="W243" i="1"/>
  <c r="W245" i="1" s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A10" i="1"/>
  <c r="W26" i="1"/>
  <c r="W32" i="1" s="1"/>
  <c r="C424" i="1"/>
  <c r="W51" i="1"/>
  <c r="W52" i="1" s="1"/>
  <c r="W56" i="1"/>
  <c r="W59" i="1" s="1"/>
  <c r="V89" i="1"/>
  <c r="V88" i="1"/>
  <c r="V101" i="1"/>
  <c r="V100" i="1"/>
  <c r="H424" i="1"/>
  <c r="V154" i="1"/>
  <c r="W137" i="1"/>
  <c r="W153" i="1" s="1"/>
  <c r="V178" i="1"/>
  <c r="W161" i="1"/>
  <c r="W177" i="1" s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71" i="1"/>
  <c r="V389" i="1"/>
  <c r="V407" i="1"/>
  <c r="I424" i="1"/>
  <c r="V416" i="1"/>
  <c r="B424" i="1"/>
  <c r="V415" i="1"/>
  <c r="F9" i="1"/>
  <c r="U418" i="1"/>
  <c r="V24" i="1"/>
  <c r="W10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W419" i="1" l="1"/>
  <c r="V414" i="1"/>
  <c r="V417" i="1"/>
  <c r="V418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<sst xmlns="http://schemas.openxmlformats.org/spreadsheetml/2006/main" count="1611" uniqueCount="665">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</sst>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45134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6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Четверг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6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0.45833333333333331</v>
      </c>
      <c r="O8" s="571"/>
      <c r="Q8" s="307"/>
      <c r="R8" s="313"/>
      <c r="S8" s="582"/>
      <c r="T8" s="583"/>
      <c r="Y8" s="52"/>
      <c r="Z8" s="52"/>
      <c r="AA8" s="52"/>
    </row>
    <row r="9" spans="1:28" s="286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6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5" t="s">
        <v>54</v>
      </c>
      <c r="S18" s="285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550</v>
      </c>
      <c r="V50" s="289">
        <f>IFERROR(IF(U50="",0,CEILING((U50/$H50),1)*$H50),"")</f>
        <v>550.80000000000007</v>
      </c>
      <c r="W50" s="37">
        <f>IFERROR(IF(V50=0,"",ROUNDUP(V50/H50,0)*0.02175),"")</f>
        <v>1.1092499999999998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50.925925925925924</v>
      </c>
      <c r="V52" s="290">
        <f>IFERROR(V50/H50,"0")+IFERROR(V51/H51,"0")</f>
        <v>51</v>
      </c>
      <c r="W52" s="290">
        <f>IFERROR(IF(W50="",0,W50),"0")+IFERROR(IF(W51="",0,W51),"0")</f>
        <v>1.1092499999999998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550</v>
      </c>
      <c r="V53" s="290">
        <f>IFERROR(SUM(V50:V51),"0")</f>
        <v>550.80000000000007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600</v>
      </c>
      <c r="V57" s="289">
        <f>IFERROR(IF(U57="",0,CEILING((U57/$H57),1)*$H57),"")</f>
        <v>603</v>
      </c>
      <c r="W57" s="37">
        <f>IFERROR(IF(V57=0,"",ROUNDUP(V57/H57,0)*0.00937),"")</f>
        <v>1.2555799999999999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133.33333333333334</v>
      </c>
      <c r="V59" s="290">
        <f>IFERROR(V56/H56,"0")+IFERROR(V57/H57,"0")+IFERROR(V58/H58,"0")</f>
        <v>134</v>
      </c>
      <c r="W59" s="290">
        <f>IFERROR(IF(W56="",0,W56),"0")+IFERROR(IF(W57="",0,W57),"0")+IFERROR(IF(W58="",0,W58),"0")</f>
        <v>1.2555799999999999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600</v>
      </c>
      <c r="V60" s="290">
        <f>IFERROR(SUM(V56:V58),"0")</f>
        <v>603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20</v>
      </c>
      <c r="V64" s="289">
        <f t="shared" si="2"/>
        <v>21.6</v>
      </c>
      <c r="W64" s="37">
        <f>IFERROR(IF(V64=0,"",ROUNDUP(V64/H64,0)*0.02175),"")</f>
        <v>4.3499999999999997E-2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40</v>
      </c>
      <c r="V65" s="289">
        <f t="shared" si="2"/>
        <v>43.2</v>
      </c>
      <c r="W65" s="37">
        <f>IFERROR(IF(V65=0,"",ROUNDUP(V65/H65,0)*0.02175),"")</f>
        <v>8.6999999999999994E-2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5.5555555555555554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0.1305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60</v>
      </c>
      <c r="V80" s="290">
        <f>IFERROR(SUM(V63:V78),"0")</f>
        <v>64.800000000000011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300</v>
      </c>
      <c r="V87" s="289">
        <f t="shared" si="4"/>
        <v>300</v>
      </c>
      <c r="W87" s="37">
        <f>IFERROR(IF(V87=0,"",ROUNDUP(V87/H87,0)*0.00753),"")</f>
        <v>0.753</v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100</v>
      </c>
      <c r="V88" s="290">
        <f>IFERROR(V82/H82,"0")+IFERROR(V83/H83,"0")+IFERROR(V84/H84,"0")+IFERROR(V85/H85,"0")+IFERROR(V86/H86,"0")+IFERROR(V87/H87,"0")</f>
        <v>100</v>
      </c>
      <c r="W88" s="290">
        <f>IFERROR(IF(W82="",0,W82),"0")+IFERROR(IF(W83="",0,W83),"0")+IFERROR(IF(W84="",0,W84),"0")+IFERROR(IF(W85="",0,W85),"0")+IFERROR(IF(W86="",0,W86),"0")+IFERROR(IF(W87="",0,W87),"0")</f>
        <v>0.753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300</v>
      </c>
      <c r="V89" s="290">
        <f>IFERROR(SUM(V82:V87),"0")</f>
        <v>300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100</v>
      </c>
      <c r="V91" s="289">
        <f t="shared" ref="V91:V99" si="5">IFERROR(IF(U91="",0,CEILING((U91/$H91),1)*$H91),"")</f>
        <v>108</v>
      </c>
      <c r="W91" s="37">
        <f>IFERROR(IF(V91=0,"",ROUNDUP(V91/H91,0)*0.02175),"")</f>
        <v>0.26100000000000001</v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20</v>
      </c>
      <c r="V92" s="289">
        <f t="shared" si="5"/>
        <v>21</v>
      </c>
      <c r="W92" s="37">
        <f>IFERROR(IF(V92=0,"",ROUNDUP(V92/H92,0)*0.00937),"")</f>
        <v>4.6850000000000003E-2</v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20</v>
      </c>
      <c r="V93" s="289">
        <f t="shared" si="5"/>
        <v>24</v>
      </c>
      <c r="W93" s="37">
        <f>IFERROR(IF(V93=0,"",ROUNDUP(V93/H93,0)*0.01196),"")</f>
        <v>5.9799999999999999E-2</v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200</v>
      </c>
      <c r="V95" s="289">
        <f t="shared" si="5"/>
        <v>207</v>
      </c>
      <c r="W95" s="37">
        <f>IFERROR(IF(V95=0,"",ROUNDUP(V95/H95,0)*0.02175),"")</f>
        <v>0.50024999999999997</v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42.261904761904759</v>
      </c>
      <c r="V100" s="290">
        <f>IFERROR(V91/H91,"0")+IFERROR(V92/H92,"0")+IFERROR(V93/H93,"0")+IFERROR(V94/H94,"0")+IFERROR(V95/H95,"0")+IFERROR(V96/H96,"0")+IFERROR(V97/H97,"0")+IFERROR(V98/H98,"0")+IFERROR(V99/H99,"0")</f>
        <v>45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0.8679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340</v>
      </c>
      <c r="V101" s="290">
        <f>IFERROR(SUM(V91:V99),"0")</f>
        <v>360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20</v>
      </c>
      <c r="V121" s="289">
        <f>IFERROR(IF(U121="",0,CEILING((U121/$H121),1)*$H121),"")</f>
        <v>24.299999999999997</v>
      </c>
      <c r="W121" s="37">
        <f>IFERROR(IF(V121=0,"",ROUNDUP(V121/H121,0)*0.02175),"")</f>
        <v>6.5250000000000002E-2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2.4691358024691361</v>
      </c>
      <c r="V125" s="290">
        <f>IFERROR(V121/H121,"0")+IFERROR(V122/H122,"0")+IFERROR(V123/H123,"0")+IFERROR(V124/H124,"0")</f>
        <v>3</v>
      </c>
      <c r="W125" s="290">
        <f>IFERROR(IF(W121="",0,W121),"0")+IFERROR(IF(W122="",0,W122),"0")+IFERROR(IF(W123="",0,W123),"0")+IFERROR(IF(W124="",0,W124),"0")</f>
        <v>6.5250000000000002E-2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20</v>
      </c>
      <c r="V126" s="290">
        <f>IFERROR(SUM(V121:V124),"0")</f>
        <v>24.299999999999997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650</v>
      </c>
      <c r="V140" s="289">
        <f t="shared" si="7"/>
        <v>658.80000000000007</v>
      </c>
      <c r="W140" s="37">
        <f>IFERROR(IF(V140=0,"",ROUNDUP(V140/H140,0)*0.02175),"")</f>
        <v>1.3267499999999999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100</v>
      </c>
      <c r="V143" s="289">
        <f t="shared" si="7"/>
        <v>108</v>
      </c>
      <c r="W143" s="37">
        <f>IFERROR(IF(V143=0,"",ROUNDUP(V143/H143,0)*0.02175),"")</f>
        <v>0.21749999999999997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40</v>
      </c>
      <c r="V144" s="289">
        <f t="shared" si="7"/>
        <v>43.2</v>
      </c>
      <c r="W144" s="37">
        <f>IFERROR(IF(V144=0,"",ROUNDUP(V144/H144,0)*0.02175),"")</f>
        <v>8.6999999999999994E-2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50</v>
      </c>
      <c r="V146" s="289">
        <f t="shared" si="7"/>
        <v>50</v>
      </c>
      <c r="W146" s="37">
        <f>IFERROR(IF(V146=0,"",ROUNDUP(V146/H146,0)*0.00937),"")</f>
        <v>9.3700000000000006E-2</v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50</v>
      </c>
      <c r="V147" s="289">
        <f t="shared" si="7"/>
        <v>50</v>
      </c>
      <c r="W147" s="37">
        <f>IFERROR(IF(V147=0,"",ROUNDUP(V147/H147,0)*0.00937),"")</f>
        <v>9.3700000000000006E-2</v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93.148148148148152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95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1.8186499999999999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890</v>
      </c>
      <c r="V154" s="290">
        <f>IFERROR(SUM(V137:V152),"0")</f>
        <v>910.00000000000011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200</v>
      </c>
      <c r="V161" s="289">
        <f t="shared" ref="V161:V176" si="8">IFERROR(IF(U161="",0,CEILING((U161/$H161),1)*$H161),"")</f>
        <v>201.60000000000002</v>
      </c>
      <c r="W161" s="37">
        <f>IFERROR(IF(V161=0,"",ROUNDUP(V161/H161,0)*0.00753),"")</f>
        <v>0.36143999999999998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200</v>
      </c>
      <c r="V162" s="289">
        <f t="shared" si="8"/>
        <v>201.60000000000002</v>
      </c>
      <c r="W162" s="37">
        <f>IFERROR(IF(V162=0,"",ROUNDUP(V162/H162,0)*0.00753),"")</f>
        <v>0.36143999999999998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95.238095238095241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96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0.72287999999999997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400</v>
      </c>
      <c r="V178" s="290">
        <f>IFERROR(SUM(V161:V176),"0")</f>
        <v>403.20000000000005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7200</v>
      </c>
      <c r="V181" s="289">
        <f t="shared" si="9"/>
        <v>7200.9</v>
      </c>
      <c r="W181" s="37">
        <f>IFERROR(IF(V181=0,"",ROUNDUP(V181/H181,0)*0.02175),"")</f>
        <v>19.335749999999997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888.88888888888891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889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19.335749999999997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7200</v>
      </c>
      <c r="V202" s="290">
        <f>IFERROR(SUM(V180:V200),"0")</f>
        <v>7200.9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80</v>
      </c>
      <c r="V205" s="289">
        <f t="shared" si="11"/>
        <v>85.8</v>
      </c>
      <c r="W205" s="37">
        <f>IFERROR(IF(V205=0,"",ROUNDUP(V205/H205,0)*0.02175),"")</f>
        <v>0.23924999999999999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10.256410256410257</v>
      </c>
      <c r="V210" s="290">
        <f>IFERROR(V204/H204,"0")+IFERROR(V205/H205,"0")+IFERROR(V206/H206,"0")+IFERROR(V207/H207,"0")+IFERROR(V208/H208,"0")+IFERROR(V209/H209,"0")</f>
        <v>11</v>
      </c>
      <c r="W210" s="290">
        <f>IFERROR(IF(W204="",0,W204),"0")+IFERROR(IF(W205="",0,W205),"0")+IFERROR(IF(W206="",0,W206),"0")+IFERROR(IF(W207="",0,W207),"0")+IFERROR(IF(W208="",0,W208),"0")+IFERROR(IF(W209="",0,W209),"0")</f>
        <v>0.23924999999999999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80</v>
      </c>
      <c r="V211" s="290">
        <f>IFERROR(SUM(V204:V209),"0")</f>
        <v>85.8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2.5499999999999998</v>
      </c>
      <c r="V215" s="289">
        <f>IFERROR(IF(U215="",0,CEILING((U215/$H215),1)*$H215),"")</f>
        <v>2.5499999999999998</v>
      </c>
      <c r="W215" s="37">
        <f>IFERROR(IF(V215=0,"",ROUNDUP(V215/H215,0)*0.00753),"")</f>
        <v>7.5300000000000002E-3</v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1</v>
      </c>
      <c r="V216" s="290">
        <f>IFERROR(V213/H213,"0")+IFERROR(V214/H214,"0")+IFERROR(V215/H215,"0")</f>
        <v>1</v>
      </c>
      <c r="W216" s="290">
        <f>IFERROR(IF(W213="",0,W213),"0")+IFERROR(IF(W214="",0,W214),"0")+IFERROR(IF(W215="",0,W215),"0")</f>
        <v>7.5300000000000002E-3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2.5499999999999998</v>
      </c>
      <c r="V217" s="290">
        <f>IFERROR(SUM(V213:V215),"0")</f>
        <v>2.5499999999999998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50</v>
      </c>
      <c r="V227" s="289">
        <f t="shared" ref="V227:V233" si="12">IFERROR(IF(U227="",0,CEILING((U227/$H227),1)*$H227),"")</f>
        <v>54</v>
      </c>
      <c r="W227" s="37">
        <f>IFERROR(IF(V227=0,"",ROUNDUP(V227/H227,0)*0.02175),"")</f>
        <v>0.10874999999999999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20</v>
      </c>
      <c r="V230" s="289">
        <f t="shared" si="12"/>
        <v>21.6</v>
      </c>
      <c r="W230" s="37">
        <f>IFERROR(IF(V230=0,"",ROUNDUP(V230/H230,0)*0.02175),"")</f>
        <v>4.3499999999999997E-2</v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40</v>
      </c>
      <c r="V231" s="289">
        <f t="shared" si="12"/>
        <v>43.2</v>
      </c>
      <c r="W231" s="37">
        <f>IFERROR(IF(V231=0,"",ROUNDUP(V231/H231,0)*0.02175),"")</f>
        <v>8.6999999999999994E-2</v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10.185185185185183</v>
      </c>
      <c r="V234" s="290">
        <f>IFERROR(V227/H227,"0")+IFERROR(V228/H228,"0")+IFERROR(V229/H229,"0")+IFERROR(V230/H230,"0")+IFERROR(V231/H231,"0")+IFERROR(V232/H232,"0")+IFERROR(V233/H233,"0")</f>
        <v>11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0.23924999999999999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110</v>
      </c>
      <c r="V235" s="290">
        <f>IFERROR(SUM(V227:V233),"0")</f>
        <v>118.8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50</v>
      </c>
      <c r="V248" s="289">
        <f>IFERROR(IF(U248="",0,CEILING((U248/$H248),1)*$H248),"")</f>
        <v>56.699999999999996</v>
      </c>
      <c r="W248" s="37">
        <f>IFERROR(IF(V248=0,"",ROUNDUP(V248/H248,0)*0.02175),"")</f>
        <v>0.15225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6.1728395061728394</v>
      </c>
      <c r="V251" s="290">
        <f>IFERROR(V248/H248,"0")+IFERROR(V249/H249,"0")+IFERROR(V250/H250,"0")</f>
        <v>7</v>
      </c>
      <c r="W251" s="290">
        <f>IFERROR(IF(W248="",0,W248),"0")+IFERROR(IF(W249="",0,W249),"0")+IFERROR(IF(W250="",0,W250),"0")</f>
        <v>0.15225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50</v>
      </c>
      <c r="V252" s="290">
        <f>IFERROR(SUM(V248:V250),"0")</f>
        <v>56.699999999999996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1100</v>
      </c>
      <c r="V265" s="289">
        <f t="shared" si="13"/>
        <v>1110</v>
      </c>
      <c r="W265" s="37">
        <f>IFERROR(IF(V265=0,"",ROUNDUP(V265/H265,0)*0.02175),"")</f>
        <v>1.6094999999999999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350</v>
      </c>
      <c r="V268" s="289">
        <f t="shared" si="13"/>
        <v>360</v>
      </c>
      <c r="W268" s="37">
        <f>IFERROR(IF(V268=0,"",ROUNDUP(V268/H268,0)*0.02175),"")</f>
        <v>0.52200000000000002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96.666666666666657</v>
      </c>
      <c r="V272" s="290">
        <f>IFERROR(V264/H264,"0")+IFERROR(V265/H265,"0")+IFERROR(V266/H266,"0")+IFERROR(V267/H267,"0")+IFERROR(V268/H268,"0")+IFERROR(V269/H269,"0")+IFERROR(V270/H270,"0")+IFERROR(V271/H271,"0")</f>
        <v>98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2.1315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1450</v>
      </c>
      <c r="V273" s="290">
        <f>IFERROR(SUM(V264:V271),"0")</f>
        <v>1470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2600</v>
      </c>
      <c r="V275" s="289">
        <f>IFERROR(IF(U275="",0,CEILING((U275/$H275),1)*$H275),"")</f>
        <v>2610</v>
      </c>
      <c r="W275" s="37">
        <f>IFERROR(IF(V275=0,"",ROUNDUP(V275/H275,0)*0.02175),"")</f>
        <v>3.7844999999999995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173.33333333333334</v>
      </c>
      <c r="V277" s="290">
        <f>IFERROR(V275/H275,"0")+IFERROR(V276/H276,"0")</f>
        <v>174</v>
      </c>
      <c r="W277" s="290">
        <f>IFERROR(IF(W275="",0,W275),"0")+IFERROR(IF(W276="",0,W276),"0")</f>
        <v>3.7844999999999995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2600</v>
      </c>
      <c r="V278" s="290">
        <f>IFERROR(SUM(V275:V276),"0")</f>
        <v>2610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100</v>
      </c>
      <c r="V293" s="289">
        <f>IFERROR(IF(U293="",0,CEILING((U293/$H293),1)*$H293),"")</f>
        <v>108</v>
      </c>
      <c r="W293" s="37">
        <f>IFERROR(IF(V293=0,"",ROUNDUP(V293/H293,0)*0.02175),"")</f>
        <v>0.19574999999999998</v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8.3333333333333339</v>
      </c>
      <c r="V297" s="290">
        <f>IFERROR(V293/H293,"0")+IFERROR(V294/H294,"0")+IFERROR(V295/H295,"0")+IFERROR(V296/H296,"0")</f>
        <v>9</v>
      </c>
      <c r="W297" s="290">
        <f>IFERROR(IF(W293="",0,W293),"0")+IFERROR(IF(W294="",0,W294),"0")+IFERROR(IF(W295="",0,W295),"0")+IFERROR(IF(W296="",0,W296),"0")</f>
        <v>0.19574999999999998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100</v>
      </c>
      <c r="V298" s="290">
        <f>IFERROR(SUM(V293:V296),"0")</f>
        <v>108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20</v>
      </c>
      <c r="V307" s="289">
        <f>IFERROR(IF(U307="",0,CEILING((U307/$H307),1)*$H307),"")</f>
        <v>23.4</v>
      </c>
      <c r="W307" s="37">
        <f>IFERROR(IF(V307=0,"",ROUNDUP(V307/H307,0)*0.02175),"")</f>
        <v>6.5250000000000002E-2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2.5641025641025643</v>
      </c>
      <c r="V309" s="290">
        <f>IFERROR(V305/H305,"0")+IFERROR(V306/H306,"0")+IFERROR(V307/H307,"0")+IFERROR(V308/H308,"0")</f>
        <v>3</v>
      </c>
      <c r="W309" s="290">
        <f>IFERROR(IF(W305="",0,W305),"0")+IFERROR(IF(W306="",0,W306),"0")+IFERROR(IF(W307="",0,W307),"0")+IFERROR(IF(W308="",0,W308),"0")</f>
        <v>6.5250000000000002E-2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20</v>
      </c>
      <c r="V310" s="290">
        <f>IFERROR(SUM(V305:V308),"0")</f>
        <v>23.4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20</v>
      </c>
      <c r="V323" s="289">
        <f t="shared" ref="V323:V329" si="14">IFERROR(IF(U323="",0,CEILING((U323/$H323),1)*$H323),"")</f>
        <v>21</v>
      </c>
      <c r="W323" s="37">
        <f>IFERROR(IF(V323=0,"",ROUNDUP(V323/H323,0)*0.00753),"")</f>
        <v>3.7650000000000003E-2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40</v>
      </c>
      <c r="V324" s="289">
        <f t="shared" si="14"/>
        <v>42</v>
      </c>
      <c r="W324" s="37">
        <f>IFERROR(IF(V324=0,"",ROUNDUP(V324/H324,0)*0.00753),"")</f>
        <v>7.5300000000000006E-2</v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40</v>
      </c>
      <c r="V325" s="289">
        <f t="shared" si="14"/>
        <v>42</v>
      </c>
      <c r="W325" s="37">
        <f>IFERROR(IF(V325=0,"",ROUNDUP(V325/H325,0)*0.00753),"")</f>
        <v>7.5300000000000006E-2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23.80952380952381</v>
      </c>
      <c r="V330" s="290">
        <f>IFERROR(V323/H323,"0")+IFERROR(V324/H324,"0")+IFERROR(V325/H325,"0")+IFERROR(V326/H326,"0")+IFERROR(V327/H327,"0")+IFERROR(V328/H328,"0")+IFERROR(V329/H329,"0")</f>
        <v>25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0.18825000000000003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100</v>
      </c>
      <c r="V331" s="290">
        <f>IFERROR(SUM(V323:V329),"0")</f>
        <v>105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20</v>
      </c>
      <c r="V350" s="289">
        <f>IFERROR(IF(U350="",0,CEILING((U350/$H350),1)*$H350),"")</f>
        <v>21</v>
      </c>
      <c r="W350" s="37">
        <f>IFERROR(IF(V350=0,"",ROUNDUP(V350/H350,0)*0.00753),"")</f>
        <v>3.7650000000000003E-2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4.7619047619047619</v>
      </c>
      <c r="V355" s="290">
        <f>IFERROR(V350/H350,"0")+IFERROR(V351/H351,"0")+IFERROR(V352/H352,"0")+IFERROR(V353/H353,"0")+IFERROR(V354/H354,"0")</f>
        <v>5</v>
      </c>
      <c r="W355" s="290">
        <f>IFERROR(IF(W350="",0,W350),"0")+IFERROR(IF(W351="",0,W351),"0")+IFERROR(IF(W352="",0,W352),"0")+IFERROR(IF(W353="",0,W353),"0")+IFERROR(IF(W354="",0,W354),"0")</f>
        <v>3.7650000000000003E-2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20</v>
      </c>
      <c r="V356" s="290">
        <f>IFERROR(SUM(V350:V354),"0")</f>
        <v>21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50</v>
      </c>
      <c r="V373" s="289">
        <f>IFERROR(IF(U373="",0,CEILING((U373/$H373),1)*$H373),"")</f>
        <v>52.800000000000004</v>
      </c>
      <c r="W373" s="37">
        <f>IFERROR(IF(V373=0,"",ROUNDUP(V373/H373,0)*0.01196),"")</f>
        <v>0.1196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9.4696969696969688</v>
      </c>
      <c r="V375" s="290">
        <f>IFERROR(V373/H373,"0")+IFERROR(V374/H374,"0")</f>
        <v>10</v>
      </c>
      <c r="W375" s="290">
        <f>IFERROR(IF(W373="",0,W373),"0")+IFERROR(IF(W374="",0,W374),"0")</f>
        <v>0.1196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50</v>
      </c>
      <c r="V376" s="290">
        <f>IFERROR(SUM(V373:V374),"0")</f>
        <v>52.800000000000004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400</v>
      </c>
      <c r="V405" s="289">
        <f>IFERROR(IF(U405="",0,CEILING((U405/$H405),1)*$H405),"")</f>
        <v>400.68</v>
      </c>
      <c r="W405" s="37">
        <f>IFERROR(IF(V405=0,"",ROUNDUP(V405/H405,0)*0.00753),"")</f>
        <v>0.79818</v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105.82010582010582</v>
      </c>
      <c r="V406" s="290">
        <f>IFERROR(V404/H404,"0")+IFERROR(V405/H405,"0")</f>
        <v>106.00000000000001</v>
      </c>
      <c r="W406" s="290">
        <f>IFERROR(IF(W404="",0,W404),"0")+IFERROR(IF(W405="",0,W405),"0")</f>
        <v>0.79818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400</v>
      </c>
      <c r="V407" s="290">
        <f>IFERROR(SUM(V404:V405),"0")</f>
        <v>400.68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15342.55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15471.729999999998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16194.085362785367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16329.909999999998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29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16919.085362785365</v>
      </c>
      <c r="V417" s="290">
        <f>GrossWeightTotalR+PalletQtyTotalR*25</f>
        <v>17054.909999999996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1864.1940898607563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1879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34.01771999999999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550.80000000000007</v>
      </c>
      <c r="D424" s="47">
        <f>IFERROR(V56*1,"0")+IFERROR(V57*1,"0")+IFERROR(V58*1,"0")</f>
        <v>603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724.8</v>
      </c>
      <c r="F424" s="47">
        <f>IFERROR(V121*1,"0")+IFERROR(V122*1,"0")+IFERROR(V123*1,"0")+IFERROR(V124*1,"0")</f>
        <v>24.299999999999997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8602.4499999999989</v>
      </c>
      <c r="I424" s="47">
        <f>IFERROR(V227*1,"0")+IFERROR(V228*1,"0")+IFERROR(V229*1,"0")+IFERROR(V230*1,"0")+IFERROR(V231*1,"0")+IFERROR(V232*1,"0")+IFERROR(V233*1,"0")+IFERROR(V237*1,"0")+IFERROR(V238*1,"0")</f>
        <v>118.8</v>
      </c>
      <c r="J424" s="47">
        <f>IFERROR(V243*1,"0")+IFERROR(V244*1,"0")+IFERROR(V248*1,"0")+IFERROR(V249*1,"0")+IFERROR(V250*1,"0")+IFERROR(V254*1,"0")+IFERROR(V258*1,"0")</f>
        <v>56.699999999999996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4080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131.4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105</v>
      </c>
      <c r="N424" s="47">
        <f>IFERROR(V345*1,"0")+IFERROR(V346*1,"0")+IFERROR(V350*1,"0")+IFERROR(V351*1,"0")+IFERROR(V352*1,"0")+IFERROR(V353*1,"0")+IFERROR(V354*1,"0")</f>
        <v>21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52.800000000000004</v>
      </c>
      <c r="P424" s="47">
        <f>IFERROR(V394*1,"0")+IFERROR(V395*1,"0")+IFERROR(V399*1,"0")+IFERROR(V400*1,"0")+IFERROR(V404*1,"0")+IFERROR(V405*1,"0")+IFERROR(V409*1,"0")+IFERROR(V410*1,"0")+IFERROR(V411*1,"0")</f>
        <v>400.68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2023-07-25T10:48:19Z</dcterms:modified>
</cp:coreProperties>
</file>