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59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7" i="1" s="1"/>
  <c r="U413" i="1"/>
  <c r="V412" i="1"/>
  <c r="U412" i="1"/>
  <c r="W411" i="1"/>
  <c r="V411" i="1"/>
  <c r="W410" i="1"/>
  <c r="V410" i="1"/>
  <c r="W409" i="1"/>
  <c r="V409" i="1"/>
  <c r="V413" i="1" s="1"/>
  <c r="U407" i="1"/>
  <c r="U406" i="1"/>
  <c r="V405" i="1"/>
  <c r="W405" i="1" s="1"/>
  <c r="V404" i="1"/>
  <c r="U402" i="1"/>
  <c r="V401" i="1"/>
  <c r="U401" i="1"/>
  <c r="W400" i="1"/>
  <c r="V400" i="1"/>
  <c r="W399" i="1"/>
  <c r="V399" i="1"/>
  <c r="V402" i="1" s="1"/>
  <c r="U397" i="1"/>
  <c r="U396" i="1"/>
  <c r="V395" i="1"/>
  <c r="W395" i="1" s="1"/>
  <c r="V394" i="1"/>
  <c r="U390" i="1"/>
  <c r="U389" i="1"/>
  <c r="W388" i="1"/>
  <c r="V388" i="1"/>
  <c r="M388" i="1"/>
  <c r="V387" i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V373" i="1"/>
  <c r="M373" i="1"/>
  <c r="U371" i="1"/>
  <c r="U370" i="1"/>
  <c r="V369" i="1"/>
  <c r="W369" i="1" s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W361" i="1"/>
  <c r="V361" i="1"/>
  <c r="M361" i="1"/>
  <c r="V360" i="1"/>
  <c r="M360" i="1"/>
  <c r="U356" i="1"/>
  <c r="U355" i="1"/>
  <c r="V354" i="1"/>
  <c r="W354" i="1" s="1"/>
  <c r="V353" i="1"/>
  <c r="W353" i="1" s="1"/>
  <c r="M353" i="1"/>
  <c r="W352" i="1"/>
  <c r="V352" i="1"/>
  <c r="M352" i="1"/>
  <c r="V351" i="1"/>
  <c r="W351" i="1" s="1"/>
  <c r="M351" i="1"/>
  <c r="W350" i="1"/>
  <c r="W355" i="1" s="1"/>
  <c r="V350" i="1"/>
  <c r="M350" i="1"/>
  <c r="U348" i="1"/>
  <c r="V347" i="1"/>
  <c r="U347" i="1"/>
  <c r="W346" i="1"/>
  <c r="V346" i="1"/>
  <c r="M346" i="1"/>
  <c r="V345" i="1"/>
  <c r="M345" i="1"/>
  <c r="U342" i="1"/>
  <c r="U341" i="1"/>
  <c r="V340" i="1"/>
  <c r="U338" i="1"/>
  <c r="V337" i="1"/>
  <c r="U337" i="1"/>
  <c r="W336" i="1"/>
  <c r="V336" i="1"/>
  <c r="M336" i="1"/>
  <c r="V335" i="1"/>
  <c r="W335" i="1" s="1"/>
  <c r="M335" i="1"/>
  <c r="W334" i="1"/>
  <c r="V334" i="1"/>
  <c r="W333" i="1"/>
  <c r="V333" i="1"/>
  <c r="V338" i="1" s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V326" i="1"/>
  <c r="W326" i="1" s="1"/>
  <c r="M326" i="1"/>
  <c r="W325" i="1"/>
  <c r="V325" i="1"/>
  <c r="M325" i="1"/>
  <c r="V324" i="1"/>
  <c r="W324" i="1" s="1"/>
  <c r="M324" i="1"/>
  <c r="W323" i="1"/>
  <c r="V323" i="1"/>
  <c r="V331" i="1" s="1"/>
  <c r="M323" i="1"/>
  <c r="U321" i="1"/>
  <c r="V320" i="1"/>
  <c r="U320" i="1"/>
  <c r="W319" i="1"/>
  <c r="V319" i="1"/>
  <c r="W318" i="1"/>
  <c r="V318" i="1"/>
  <c r="V321" i="1" s="1"/>
  <c r="M318" i="1"/>
  <c r="U314" i="1"/>
  <c r="V313" i="1"/>
  <c r="U313" i="1"/>
  <c r="W312" i="1"/>
  <c r="W313" i="1" s="1"/>
  <c r="V312" i="1"/>
  <c r="V314" i="1" s="1"/>
  <c r="U310" i="1"/>
  <c r="U309" i="1"/>
  <c r="V308" i="1"/>
  <c r="W308" i="1" s="1"/>
  <c r="M308" i="1"/>
  <c r="W307" i="1"/>
  <c r="V307" i="1"/>
  <c r="M307" i="1"/>
  <c r="V306" i="1"/>
  <c r="W306" i="1" s="1"/>
  <c r="V305" i="1"/>
  <c r="U303" i="1"/>
  <c r="U302" i="1"/>
  <c r="W301" i="1"/>
  <c r="V301" i="1"/>
  <c r="M301" i="1"/>
  <c r="V300" i="1"/>
  <c r="M300" i="1"/>
  <c r="U298" i="1"/>
  <c r="U297" i="1"/>
  <c r="V296" i="1"/>
  <c r="W296" i="1" s="1"/>
  <c r="M296" i="1"/>
  <c r="W295" i="1"/>
  <c r="V295" i="1"/>
  <c r="W294" i="1"/>
  <c r="V294" i="1"/>
  <c r="M294" i="1"/>
  <c r="V293" i="1"/>
  <c r="M293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U278" i="1"/>
  <c r="U277" i="1"/>
  <c r="V276" i="1"/>
  <c r="M276" i="1"/>
  <c r="W275" i="1"/>
  <c r="V275" i="1"/>
  <c r="M275" i="1"/>
  <c r="U273" i="1"/>
  <c r="U272" i="1"/>
  <c r="W271" i="1"/>
  <c r="V271" i="1"/>
  <c r="M271" i="1"/>
  <c r="V270" i="1"/>
  <c r="W270" i="1" s="1"/>
  <c r="M270" i="1"/>
  <c r="W269" i="1"/>
  <c r="V269" i="1"/>
  <c r="W268" i="1"/>
  <c r="V268" i="1"/>
  <c r="M268" i="1"/>
  <c r="V267" i="1"/>
  <c r="W267" i="1" s="1"/>
  <c r="M267" i="1"/>
  <c r="W266" i="1"/>
  <c r="V266" i="1"/>
  <c r="M266" i="1"/>
  <c r="V265" i="1"/>
  <c r="W265" i="1" s="1"/>
  <c r="M265" i="1"/>
  <c r="W264" i="1"/>
  <c r="V264" i="1"/>
  <c r="M264" i="1"/>
  <c r="V260" i="1"/>
  <c r="U260" i="1"/>
  <c r="V259" i="1"/>
  <c r="U259" i="1"/>
  <c r="W258" i="1"/>
  <c r="W259" i="1" s="1"/>
  <c r="V258" i="1"/>
  <c r="M258" i="1"/>
  <c r="V256" i="1"/>
  <c r="U256" i="1"/>
  <c r="V255" i="1"/>
  <c r="U255" i="1"/>
  <c r="W254" i="1"/>
  <c r="W255" i="1" s="1"/>
  <c r="V254" i="1"/>
  <c r="M254" i="1"/>
  <c r="U252" i="1"/>
  <c r="V251" i="1"/>
  <c r="U251" i="1"/>
  <c r="W250" i="1"/>
  <c r="V250" i="1"/>
  <c r="M250" i="1"/>
  <c r="V249" i="1"/>
  <c r="W249" i="1" s="1"/>
  <c r="M249" i="1"/>
  <c r="W248" i="1"/>
  <c r="V248" i="1"/>
  <c r="V252" i="1" s="1"/>
  <c r="M248" i="1"/>
  <c r="U246" i="1"/>
  <c r="U245" i="1"/>
  <c r="W244" i="1"/>
  <c r="V244" i="1"/>
  <c r="M244" i="1"/>
  <c r="V243" i="1"/>
  <c r="M243" i="1"/>
  <c r="U240" i="1"/>
  <c r="U239" i="1"/>
  <c r="V238" i="1"/>
  <c r="W238" i="1" s="1"/>
  <c r="M238" i="1"/>
  <c r="W237" i="1"/>
  <c r="W239" i="1" s="1"/>
  <c r="V237" i="1"/>
  <c r="V239" i="1" s="1"/>
  <c r="M237" i="1"/>
  <c r="U235" i="1"/>
  <c r="V234" i="1"/>
  <c r="U234" i="1"/>
  <c r="W233" i="1"/>
  <c r="V233" i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W228" i="1" s="1"/>
  <c r="M228" i="1"/>
  <c r="W227" i="1"/>
  <c r="V227" i="1"/>
  <c r="M227" i="1"/>
  <c r="U224" i="1"/>
  <c r="U223" i="1"/>
  <c r="W222" i="1"/>
  <c r="V222" i="1"/>
  <c r="M222" i="1"/>
  <c r="V221" i="1"/>
  <c r="W221" i="1" s="1"/>
  <c r="V220" i="1"/>
  <c r="W220" i="1" s="1"/>
  <c r="V219" i="1"/>
  <c r="V223" i="1" s="1"/>
  <c r="M219" i="1"/>
  <c r="U217" i="1"/>
  <c r="U216" i="1"/>
  <c r="V215" i="1"/>
  <c r="W215" i="1" s="1"/>
  <c r="M215" i="1"/>
  <c r="W214" i="1"/>
  <c r="W216" i="1" s="1"/>
  <c r="V214" i="1"/>
  <c r="W213" i="1"/>
  <c r="V213" i="1"/>
  <c r="V216" i="1" s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W205" i="1"/>
  <c r="V205" i="1"/>
  <c r="M205" i="1"/>
  <c r="V204" i="1"/>
  <c r="M204" i="1"/>
  <c r="U202" i="1"/>
  <c r="U201" i="1"/>
  <c r="V200" i="1"/>
  <c r="W200" i="1" s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W193" i="1"/>
  <c r="V193" i="1"/>
  <c r="M193" i="1"/>
  <c r="V192" i="1"/>
  <c r="W192" i="1" s="1"/>
  <c r="V191" i="1"/>
  <c r="W191" i="1" s="1"/>
  <c r="V190" i="1"/>
  <c r="W190" i="1" s="1"/>
  <c r="V189" i="1"/>
  <c r="W189" i="1" s="1"/>
  <c r="M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M183" i="1"/>
  <c r="V182" i="1"/>
  <c r="W182" i="1" s="1"/>
  <c r="M182" i="1"/>
  <c r="W181" i="1"/>
  <c r="V181" i="1"/>
  <c r="M181" i="1"/>
  <c r="V180" i="1"/>
  <c r="U178" i="1"/>
  <c r="U177" i="1"/>
  <c r="W176" i="1"/>
  <c r="V176" i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M171" i="1"/>
  <c r="V170" i="1"/>
  <c r="W170" i="1" s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V163" i="1"/>
  <c r="W163" i="1" s="1"/>
  <c r="M163" i="1"/>
  <c r="W162" i="1"/>
  <c r="V162" i="1"/>
  <c r="M162" i="1"/>
  <c r="V161" i="1"/>
  <c r="M161" i="1"/>
  <c r="U159" i="1"/>
  <c r="U158" i="1"/>
  <c r="V157" i="1"/>
  <c r="W157" i="1" s="1"/>
  <c r="V156" i="1"/>
  <c r="U154" i="1"/>
  <c r="U153" i="1"/>
  <c r="W152" i="1"/>
  <c r="V152" i="1"/>
  <c r="M152" i="1"/>
  <c r="V151" i="1"/>
  <c r="W151" i="1" s="1"/>
  <c r="M151" i="1"/>
  <c r="W150" i="1"/>
  <c r="V150" i="1"/>
  <c r="W149" i="1"/>
  <c r="V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V133" i="1"/>
  <c r="U133" i="1"/>
  <c r="W132" i="1"/>
  <c r="V132" i="1"/>
  <c r="M132" i="1"/>
  <c r="V131" i="1"/>
  <c r="W131" i="1" s="1"/>
  <c r="M131" i="1"/>
  <c r="W130" i="1"/>
  <c r="W133" i="1" s="1"/>
  <c r="V130" i="1"/>
  <c r="G424" i="1" s="1"/>
  <c r="M130" i="1"/>
  <c r="U126" i="1"/>
  <c r="V125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M114" i="1"/>
  <c r="W113" i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U101" i="1"/>
  <c r="U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W92" i="1" s="1"/>
  <c r="M92" i="1"/>
  <c r="V91" i="1"/>
  <c r="M91" i="1"/>
  <c r="U89" i="1"/>
  <c r="U88" i="1"/>
  <c r="V87" i="1"/>
  <c r="W87" i="1" s="1"/>
  <c r="M87" i="1"/>
  <c r="W86" i="1"/>
  <c r="V86" i="1"/>
  <c r="M86" i="1"/>
  <c r="W85" i="1"/>
  <c r="V85" i="1"/>
  <c r="V84" i="1"/>
  <c r="W84" i="1" s="1"/>
  <c r="M84" i="1"/>
  <c r="W83" i="1"/>
  <c r="V83" i="1"/>
  <c r="V82" i="1"/>
  <c r="W82" i="1" s="1"/>
  <c r="W88" i="1" s="1"/>
  <c r="M82" i="1"/>
  <c r="U80" i="1"/>
  <c r="U79" i="1"/>
  <c r="V78" i="1"/>
  <c r="W78" i="1" s="1"/>
  <c r="M78" i="1"/>
  <c r="V77" i="1"/>
  <c r="W77" i="1" s="1"/>
  <c r="M77" i="1"/>
  <c r="W76" i="1"/>
  <c r="V76" i="1"/>
  <c r="M76" i="1"/>
  <c r="W75" i="1"/>
  <c r="V75" i="1"/>
  <c r="M75" i="1"/>
  <c r="V74" i="1"/>
  <c r="W74" i="1" s="1"/>
  <c r="M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V66" i="1"/>
  <c r="W66" i="1" s="1"/>
  <c r="M66" i="1"/>
  <c r="W65" i="1"/>
  <c r="V65" i="1"/>
  <c r="M65" i="1"/>
  <c r="W64" i="1"/>
  <c r="V64" i="1"/>
  <c r="M64" i="1"/>
  <c r="V63" i="1"/>
  <c r="V80" i="1" s="1"/>
  <c r="M63" i="1"/>
  <c r="U60" i="1"/>
  <c r="U59" i="1"/>
  <c r="V58" i="1"/>
  <c r="W58" i="1" s="1"/>
  <c r="W57" i="1"/>
  <c r="V57" i="1"/>
  <c r="M57" i="1"/>
  <c r="W56" i="1"/>
  <c r="W59" i="1" s="1"/>
  <c r="V56" i="1"/>
  <c r="M56" i="1"/>
  <c r="U53" i="1"/>
  <c r="U52" i="1"/>
  <c r="W51" i="1"/>
  <c r="V51" i="1"/>
  <c r="M51" i="1"/>
  <c r="V50" i="1"/>
  <c r="C424" i="1" s="1"/>
  <c r="M50" i="1"/>
  <c r="U46" i="1"/>
  <c r="U45" i="1"/>
  <c r="V44" i="1"/>
  <c r="V46" i="1" s="1"/>
  <c r="M44" i="1"/>
  <c r="U42" i="1"/>
  <c r="U41" i="1"/>
  <c r="V40" i="1"/>
  <c r="V42" i="1" s="1"/>
  <c r="M40" i="1"/>
  <c r="U38" i="1"/>
  <c r="U37" i="1"/>
  <c r="V36" i="1"/>
  <c r="W36" i="1" s="1"/>
  <c r="M36" i="1"/>
  <c r="V35" i="1"/>
  <c r="V38" i="1" s="1"/>
  <c r="M35" i="1"/>
  <c r="U33" i="1"/>
  <c r="V32" i="1"/>
  <c r="U32" i="1"/>
  <c r="V31" i="1"/>
  <c r="W31" i="1" s="1"/>
  <c r="M31" i="1"/>
  <c r="W30" i="1"/>
  <c r="V30" i="1"/>
  <c r="M30" i="1"/>
  <c r="W29" i="1"/>
  <c r="V29" i="1"/>
  <c r="V28" i="1"/>
  <c r="W28" i="1" s="1"/>
  <c r="M28" i="1"/>
  <c r="W27" i="1"/>
  <c r="V27" i="1"/>
  <c r="M27" i="1"/>
  <c r="W26" i="1"/>
  <c r="W32" i="1" s="1"/>
  <c r="V26" i="1"/>
  <c r="V33" i="1" s="1"/>
  <c r="M26" i="1"/>
  <c r="U24" i="1"/>
  <c r="U414" i="1" s="1"/>
  <c r="U23" i="1"/>
  <c r="W22" i="1"/>
  <c r="W23" i="1" s="1"/>
  <c r="V22" i="1"/>
  <c r="H10" i="1"/>
  <c r="A9" i="1"/>
  <c r="H9" i="1" s="1"/>
  <c r="D7" i="1"/>
  <c r="N6" i="1"/>
  <c r="M2" i="1"/>
  <c r="J9" i="1" l="1"/>
  <c r="V416" i="1"/>
  <c r="B424" i="1"/>
  <c r="V415" i="1"/>
  <c r="V37" i="1"/>
  <c r="V41" i="1"/>
  <c r="V45" i="1"/>
  <c r="D424" i="1"/>
  <c r="V59" i="1"/>
  <c r="V79" i="1"/>
  <c r="V89" i="1"/>
  <c r="V111" i="1"/>
  <c r="W103" i="1"/>
  <c r="W110" i="1" s="1"/>
  <c r="V159" i="1"/>
  <c r="W234" i="1"/>
  <c r="V277" i="1"/>
  <c r="W276" i="1"/>
  <c r="W277" i="1" s="1"/>
  <c r="V278" i="1"/>
  <c r="V285" i="1"/>
  <c r="W284" i="1"/>
  <c r="W285" i="1" s="1"/>
  <c r="V286" i="1"/>
  <c r="L424" i="1"/>
  <c r="V297" i="1"/>
  <c r="W293" i="1"/>
  <c r="W297" i="1" s="1"/>
  <c r="W305" i="1"/>
  <c r="W309" i="1" s="1"/>
  <c r="V309" i="1"/>
  <c r="N424" i="1"/>
  <c r="V348" i="1"/>
  <c r="W345" i="1"/>
  <c r="W347" i="1" s="1"/>
  <c r="V355" i="1"/>
  <c r="V375" i="1"/>
  <c r="W373" i="1"/>
  <c r="W375" i="1" s="1"/>
  <c r="P424" i="1"/>
  <c r="V396" i="1"/>
  <c r="W394" i="1"/>
  <c r="W396" i="1" s="1"/>
  <c r="W412" i="1"/>
  <c r="V88" i="1"/>
  <c r="V110" i="1"/>
  <c r="V118" i="1"/>
  <c r="V153" i="1"/>
  <c r="V177" i="1"/>
  <c r="V210" i="1"/>
  <c r="W204" i="1"/>
  <c r="W210" i="1" s="1"/>
  <c r="V211" i="1"/>
  <c r="V224" i="1"/>
  <c r="W219" i="1"/>
  <c r="W223" i="1" s="1"/>
  <c r="J424" i="1"/>
  <c r="V246" i="1"/>
  <c r="W243" i="1"/>
  <c r="W245" i="1" s="1"/>
  <c r="V303" i="1"/>
  <c r="W300" i="1"/>
  <c r="W302" i="1" s="1"/>
  <c r="V356" i="1"/>
  <c r="V376" i="1"/>
  <c r="V390" i="1"/>
  <c r="W387" i="1"/>
  <c r="W389" i="1" s="1"/>
  <c r="V397" i="1"/>
  <c r="V406" i="1"/>
  <c r="W404" i="1"/>
  <c r="W406" i="1" s="1"/>
  <c r="E424" i="1"/>
  <c r="A10" i="1"/>
  <c r="F9" i="1"/>
  <c r="F10" i="1"/>
  <c r="U418" i="1"/>
  <c r="V24" i="1"/>
  <c r="W40" i="1"/>
  <c r="W41" i="1" s="1"/>
  <c r="W44" i="1"/>
  <c r="W45" i="1" s="1"/>
  <c r="W50" i="1"/>
  <c r="W52" i="1" s="1"/>
  <c r="V53" i="1"/>
  <c r="W63" i="1"/>
  <c r="W79" i="1" s="1"/>
  <c r="V101" i="1"/>
  <c r="V100" i="1"/>
  <c r="H424" i="1"/>
  <c r="V154" i="1"/>
  <c r="W137" i="1"/>
  <c r="W153" i="1" s="1"/>
  <c r="V178" i="1"/>
  <c r="W161" i="1"/>
  <c r="W177" i="1" s="1"/>
  <c r="V245" i="1"/>
  <c r="W251" i="1"/>
  <c r="V273" i="1"/>
  <c r="V272" i="1"/>
  <c r="V281" i="1"/>
  <c r="W280" i="1"/>
  <c r="W281" i="1" s="1"/>
  <c r="V282" i="1"/>
  <c r="V289" i="1"/>
  <c r="W288" i="1"/>
  <c r="W289" i="1" s="1"/>
  <c r="V290" i="1"/>
  <c r="V302" i="1"/>
  <c r="V310" i="1"/>
  <c r="W320" i="1"/>
  <c r="W330" i="1"/>
  <c r="V341" i="1"/>
  <c r="W340" i="1"/>
  <c r="W341" i="1" s="1"/>
  <c r="V342" i="1"/>
  <c r="V371" i="1"/>
  <c r="V389" i="1"/>
  <c r="V407" i="1"/>
  <c r="I424" i="1"/>
  <c r="V23" i="1"/>
  <c r="W35" i="1"/>
  <c r="W37" i="1" s="1"/>
  <c r="V52" i="1"/>
  <c r="V60" i="1"/>
  <c r="W91" i="1"/>
  <c r="W100" i="1" s="1"/>
  <c r="V117" i="1"/>
  <c r="W114" i="1"/>
  <c r="W117" i="1" s="1"/>
  <c r="V126" i="1"/>
  <c r="F424" i="1"/>
  <c r="W121" i="1"/>
  <c r="W125" i="1" s="1"/>
  <c r="V158" i="1"/>
  <c r="W156" i="1"/>
  <c r="W158" i="1" s="1"/>
  <c r="V201" i="1"/>
  <c r="W180" i="1"/>
  <c r="W201" i="1" s="1"/>
  <c r="V202" i="1"/>
  <c r="V217" i="1"/>
  <c r="V235" i="1"/>
  <c r="V240" i="1"/>
  <c r="W272" i="1"/>
  <c r="V298" i="1"/>
  <c r="V330" i="1"/>
  <c r="W337" i="1"/>
  <c r="V370" i="1"/>
  <c r="W360" i="1"/>
  <c r="W370" i="1" s="1"/>
  <c r="O424" i="1"/>
  <c r="W378" i="1"/>
  <c r="W384" i="1" s="1"/>
  <c r="V384" i="1"/>
  <c r="V385" i="1"/>
  <c r="W401" i="1"/>
  <c r="M424" i="1"/>
  <c r="V134" i="1"/>
  <c r="K424" i="1"/>
  <c r="W419" i="1" l="1"/>
  <c r="V418" i="1"/>
  <c r="V417" i="1"/>
  <c r="V414" i="1"/>
</calcChain>
</file>

<file path=xl/sharedStrings.xml><?xml version="1.0" encoding="utf-8"?>
<sst xmlns="http://schemas.openxmlformats.org/spreadsheetml/2006/main" count="1610" uniqueCount="664">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</sst>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6" customFormat="1" ht="45" customHeight="1" x14ac:dyDescent="0.2">
      <c r="A1" s="42"/>
      <c r="B1" s="42"/>
      <c r="C1" s="42"/>
      <c r="D1" s="292" t="s">
        <v>0</v>
      </c>
      <c r="E1" s="293"/>
      <c r="F1" s="293"/>
      <c r="G1" s="13" t="s">
        <v>1</v>
      </c>
      <c r="H1" s="292" t="s">
        <v>2</v>
      </c>
      <c r="I1" s="293"/>
      <c r="J1" s="293"/>
      <c r="K1" s="293"/>
      <c r="L1" s="293"/>
      <c r="M1" s="293"/>
      <c r="N1" s="293"/>
      <c r="O1" s="294" t="s">
        <v>3</v>
      </c>
      <c r="P1" s="293"/>
      <c r="Q1" s="2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2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296"/>
      <c r="O2" s="296"/>
      <c r="P2" s="296"/>
      <c r="Q2" s="296"/>
      <c r="R2" s="296"/>
      <c r="S2" s="296"/>
      <c r="T2" s="296"/>
      <c r="U2" s="17"/>
      <c r="V2" s="17"/>
      <c r="W2" s="17"/>
      <c r="X2" s="17"/>
      <c r="Y2" s="52"/>
      <c r="Z2" s="52"/>
      <c r="AA2" s="52"/>
    </row>
    <row r="3" spans="1:28" s="28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296"/>
      <c r="N3" s="296"/>
      <c r="O3" s="296"/>
      <c r="P3" s="296"/>
      <c r="Q3" s="296"/>
      <c r="R3" s="296"/>
      <c r="S3" s="296"/>
      <c r="T3" s="296"/>
      <c r="U3" s="17"/>
      <c r="V3" s="17"/>
      <c r="W3" s="17"/>
      <c r="X3" s="17"/>
      <c r="Y3" s="52"/>
      <c r="Z3" s="52"/>
      <c r="AA3" s="52"/>
    </row>
    <row r="4" spans="1:28" s="28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6" customFormat="1" ht="23.45" customHeight="1" x14ac:dyDescent="0.2">
      <c r="A5" s="297" t="s">
        <v>8</v>
      </c>
      <c r="B5" s="298"/>
      <c r="C5" s="299"/>
      <c r="D5" s="300"/>
      <c r="E5" s="301"/>
      <c r="F5" s="302" t="s">
        <v>9</v>
      </c>
      <c r="G5" s="299"/>
      <c r="H5" s="300"/>
      <c r="I5" s="303"/>
      <c r="J5" s="303"/>
      <c r="K5" s="301"/>
      <c r="M5" s="25" t="s">
        <v>10</v>
      </c>
      <c r="N5" s="304">
        <v>45134</v>
      </c>
      <c r="O5" s="305"/>
      <c r="Q5" s="306" t="s">
        <v>11</v>
      </c>
      <c r="R5" s="307"/>
      <c r="S5" s="308" t="s">
        <v>620</v>
      </c>
      <c r="T5" s="305"/>
      <c r="Y5" s="52"/>
      <c r="Z5" s="52"/>
      <c r="AA5" s="52"/>
    </row>
    <row r="6" spans="1:28" s="286" customFormat="1" ht="24" customHeight="1" x14ac:dyDescent="0.2">
      <c r="A6" s="297" t="s">
        <v>12</v>
      </c>
      <c r="B6" s="298"/>
      <c r="C6" s="299"/>
      <c r="D6" s="309" t="s">
        <v>639</v>
      </c>
      <c r="E6" s="310"/>
      <c r="F6" s="310"/>
      <c r="G6" s="310"/>
      <c r="H6" s="310"/>
      <c r="I6" s="310"/>
      <c r="J6" s="310"/>
      <c r="K6" s="305"/>
      <c r="M6" s="25" t="s">
        <v>13</v>
      </c>
      <c r="N6" s="311" t="str">
        <f>IF(N5=0," ",CHOOSE(WEEKDAY(N5,2),"Понедельник","Вторник","Среда","Четверг","Пятница","Суббота","Воскресенье"))</f>
        <v>Четверг</v>
      </c>
      <c r="O6" s="312"/>
      <c r="Q6" s="313" t="s">
        <v>14</v>
      </c>
      <c r="R6" s="307"/>
      <c r="S6" s="314" t="s">
        <v>15</v>
      </c>
      <c r="T6" s="315"/>
      <c r="Y6" s="52"/>
      <c r="Z6" s="52"/>
      <c r="AA6" s="52"/>
    </row>
    <row r="7" spans="1:28" s="286" customFormat="1" ht="21.75" hidden="1" customHeight="1" x14ac:dyDescent="0.2">
      <c r="A7" s="56"/>
      <c r="B7" s="56"/>
      <c r="C7" s="56"/>
      <c r="D7" s="320" t="str">
        <f>IFERROR(VLOOKUP(DeliveryAddress,Table,3,0),1)</f>
        <v>7</v>
      </c>
      <c r="E7" s="321"/>
      <c r="F7" s="321"/>
      <c r="G7" s="321"/>
      <c r="H7" s="321"/>
      <c r="I7" s="321"/>
      <c r="J7" s="321"/>
      <c r="K7" s="322"/>
      <c r="M7" s="25"/>
      <c r="N7" s="43"/>
      <c r="O7" s="43"/>
      <c r="Q7" s="296"/>
      <c r="R7" s="307"/>
      <c r="S7" s="316"/>
      <c r="T7" s="317"/>
      <c r="Y7" s="52"/>
      <c r="Z7" s="52"/>
      <c r="AA7" s="52"/>
    </row>
    <row r="8" spans="1:28" s="286" customFormat="1" ht="25.5" customHeight="1" x14ac:dyDescent="0.2">
      <c r="A8" s="323" t="s">
        <v>16</v>
      </c>
      <c r="B8" s="324"/>
      <c r="C8" s="325"/>
      <c r="D8" s="326"/>
      <c r="E8" s="327"/>
      <c r="F8" s="327"/>
      <c r="G8" s="327"/>
      <c r="H8" s="327"/>
      <c r="I8" s="327"/>
      <c r="J8" s="327"/>
      <c r="K8" s="328"/>
      <c r="M8" s="25" t="s">
        <v>17</v>
      </c>
      <c r="N8" s="329">
        <v>0.375</v>
      </c>
      <c r="O8" s="305"/>
      <c r="Q8" s="296"/>
      <c r="R8" s="307"/>
      <c r="S8" s="316"/>
      <c r="T8" s="317"/>
      <c r="Y8" s="52"/>
      <c r="Z8" s="52"/>
      <c r="AA8" s="52"/>
    </row>
    <row r="9" spans="1:28" s="286" customFormat="1" ht="39.950000000000003" customHeight="1" x14ac:dyDescent="0.2">
      <c r="A9" s="3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6"/>
      <c r="C9" s="296"/>
      <c r="D9" s="331"/>
      <c r="E9" s="332"/>
      <c r="F9" s="3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6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18</v>
      </c>
      <c r="N9" s="304"/>
      <c r="O9" s="305"/>
      <c r="Q9" s="296"/>
      <c r="R9" s="307"/>
      <c r="S9" s="318"/>
      <c r="T9" s="319"/>
      <c r="U9" s="44"/>
      <c r="V9" s="44"/>
      <c r="W9" s="44"/>
      <c r="X9" s="44"/>
      <c r="Y9" s="52"/>
      <c r="Z9" s="52"/>
      <c r="AA9" s="52"/>
    </row>
    <row r="10" spans="1:28" s="286" customFormat="1" ht="26.45" customHeight="1" x14ac:dyDescent="0.2">
      <c r="A10" s="3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6"/>
      <c r="C10" s="296"/>
      <c r="D10" s="331"/>
      <c r="E10" s="332"/>
      <c r="F10" s="3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6"/>
      <c r="H10" s="334" t="str">
        <f>IFERROR(VLOOKUP($D$10,Proxy,2,FALSE),"")</f>
        <v/>
      </c>
      <c r="I10" s="296"/>
      <c r="J10" s="296"/>
      <c r="K10" s="296"/>
      <c r="M10" s="27" t="s">
        <v>19</v>
      </c>
      <c r="N10" s="329"/>
      <c r="O10" s="305"/>
      <c r="R10" s="25" t="s">
        <v>20</v>
      </c>
      <c r="S10" s="335" t="s">
        <v>21</v>
      </c>
      <c r="T10" s="315"/>
      <c r="U10" s="45"/>
      <c r="V10" s="45"/>
      <c r="W10" s="45"/>
      <c r="X10" s="45"/>
      <c r="Y10" s="52"/>
      <c r="Z10" s="52"/>
      <c r="AA10" s="52"/>
    </row>
    <row r="11" spans="1:28" s="286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29"/>
      <c r="O11" s="305"/>
      <c r="R11" s="25" t="s">
        <v>24</v>
      </c>
      <c r="S11" s="336" t="s">
        <v>25</v>
      </c>
      <c r="T11" s="337"/>
      <c r="U11" s="46"/>
      <c r="V11" s="46"/>
      <c r="W11" s="46"/>
      <c r="X11" s="46"/>
      <c r="Y11" s="52"/>
      <c r="Z11" s="52"/>
      <c r="AA11" s="52"/>
    </row>
    <row r="12" spans="1:28" s="286" customFormat="1" ht="18.600000000000001" customHeight="1" x14ac:dyDescent="0.2">
      <c r="A12" s="338" t="s">
        <v>26</v>
      </c>
      <c r="B12" s="298"/>
      <c r="C12" s="298"/>
      <c r="D12" s="298"/>
      <c r="E12" s="298"/>
      <c r="F12" s="298"/>
      <c r="G12" s="298"/>
      <c r="H12" s="298"/>
      <c r="I12" s="298"/>
      <c r="J12" s="298"/>
      <c r="K12" s="299"/>
      <c r="M12" s="25" t="s">
        <v>27</v>
      </c>
      <c r="N12" s="339"/>
      <c r="O12" s="322"/>
      <c r="P12" s="24"/>
      <c r="R12" s="25"/>
      <c r="S12" s="293"/>
      <c r="T12" s="296"/>
      <c r="Y12" s="52"/>
      <c r="Z12" s="52"/>
      <c r="AA12" s="52"/>
    </row>
    <row r="13" spans="1:28" s="286" customFormat="1" ht="23.25" customHeight="1" x14ac:dyDescent="0.2">
      <c r="A13" s="338" t="s">
        <v>28</v>
      </c>
      <c r="B13" s="298"/>
      <c r="C13" s="298"/>
      <c r="D13" s="298"/>
      <c r="E13" s="298"/>
      <c r="F13" s="298"/>
      <c r="G13" s="298"/>
      <c r="H13" s="298"/>
      <c r="I13" s="298"/>
      <c r="J13" s="298"/>
      <c r="K13" s="299"/>
      <c r="L13" s="27"/>
      <c r="M13" s="27" t="s">
        <v>29</v>
      </c>
      <c r="N13" s="336"/>
      <c r="O13" s="337"/>
      <c r="P13" s="24"/>
      <c r="U13" s="50"/>
      <c r="V13" s="50"/>
      <c r="W13" s="50"/>
      <c r="X13" s="50"/>
      <c r="Y13" s="52"/>
      <c r="Z13" s="52"/>
      <c r="AA13" s="52"/>
    </row>
    <row r="14" spans="1:28" s="286" customFormat="1" ht="18.600000000000001" customHeight="1" x14ac:dyDescent="0.2">
      <c r="A14" s="338" t="s">
        <v>30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9"/>
      <c r="U14" s="51"/>
      <c r="V14" s="51"/>
      <c r="W14" s="51"/>
      <c r="X14" s="51"/>
      <c r="Y14" s="52"/>
      <c r="Z14" s="52"/>
      <c r="AA14" s="52"/>
    </row>
    <row r="15" spans="1:28" s="286" customFormat="1" ht="22.5" customHeight="1" x14ac:dyDescent="0.2">
      <c r="A15" s="340" t="s">
        <v>31</v>
      </c>
      <c r="B15" s="298"/>
      <c r="C15" s="298"/>
      <c r="D15" s="298"/>
      <c r="E15" s="298"/>
      <c r="F15" s="298"/>
      <c r="G15" s="298"/>
      <c r="H15" s="298"/>
      <c r="I15" s="298"/>
      <c r="J15" s="298"/>
      <c r="K15" s="299"/>
      <c r="M15" s="341" t="s">
        <v>32</v>
      </c>
      <c r="N15" s="293"/>
      <c r="O15" s="293"/>
      <c r="P15" s="293"/>
      <c r="Q15" s="2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2"/>
      <c r="N16" s="342"/>
      <c r="O16" s="342"/>
      <c r="P16" s="342"/>
      <c r="Q16" s="34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4" t="s">
        <v>33</v>
      </c>
      <c r="B17" s="344" t="s">
        <v>34</v>
      </c>
      <c r="C17" s="346" t="s">
        <v>35</v>
      </c>
      <c r="D17" s="344" t="s">
        <v>36</v>
      </c>
      <c r="E17" s="347"/>
      <c r="F17" s="344" t="s">
        <v>37</v>
      </c>
      <c r="G17" s="344" t="s">
        <v>38</v>
      </c>
      <c r="H17" s="344" t="s">
        <v>39</v>
      </c>
      <c r="I17" s="344" t="s">
        <v>40</v>
      </c>
      <c r="J17" s="344" t="s">
        <v>41</v>
      </c>
      <c r="K17" s="344" t="s">
        <v>42</v>
      </c>
      <c r="L17" s="344" t="s">
        <v>43</v>
      </c>
      <c r="M17" s="344" t="s">
        <v>44</v>
      </c>
      <c r="N17" s="350"/>
      <c r="O17" s="350"/>
      <c r="P17" s="350"/>
      <c r="Q17" s="347"/>
      <c r="R17" s="343" t="s">
        <v>45</v>
      </c>
      <c r="S17" s="299"/>
      <c r="T17" s="344" t="s">
        <v>46</v>
      </c>
      <c r="U17" s="344" t="s">
        <v>47</v>
      </c>
      <c r="V17" s="352" t="s">
        <v>48</v>
      </c>
      <c r="W17" s="344" t="s">
        <v>49</v>
      </c>
      <c r="X17" s="354" t="s">
        <v>50</v>
      </c>
      <c r="Y17" s="354" t="s">
        <v>51</v>
      </c>
      <c r="Z17" s="354" t="s">
        <v>52</v>
      </c>
      <c r="AA17" s="356"/>
      <c r="AB17" s="357"/>
      <c r="AC17" s="361" t="s">
        <v>53</v>
      </c>
    </row>
    <row r="18" spans="1:29" ht="14.25" customHeight="1" x14ac:dyDescent="0.2">
      <c r="A18" s="345"/>
      <c r="B18" s="345"/>
      <c r="C18" s="345"/>
      <c r="D18" s="348"/>
      <c r="E18" s="349"/>
      <c r="F18" s="345"/>
      <c r="G18" s="345"/>
      <c r="H18" s="345"/>
      <c r="I18" s="345"/>
      <c r="J18" s="345"/>
      <c r="K18" s="345"/>
      <c r="L18" s="345"/>
      <c r="M18" s="348"/>
      <c r="N18" s="351"/>
      <c r="O18" s="351"/>
      <c r="P18" s="351"/>
      <c r="Q18" s="349"/>
      <c r="R18" s="285" t="s">
        <v>54</v>
      </c>
      <c r="S18" s="285" t="s">
        <v>55</v>
      </c>
      <c r="T18" s="345"/>
      <c r="U18" s="345"/>
      <c r="V18" s="353"/>
      <c r="W18" s="345"/>
      <c r="X18" s="355"/>
      <c r="Y18" s="355"/>
      <c r="Z18" s="358"/>
      <c r="AA18" s="359"/>
      <c r="AB18" s="360"/>
      <c r="AC18" s="362"/>
    </row>
    <row r="19" spans="1:29" ht="27.75" customHeight="1" x14ac:dyDescent="0.2">
      <c r="A19" s="363" t="s">
        <v>56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49"/>
      <c r="Y19" s="49"/>
    </row>
    <row r="20" spans="1:29" ht="16.5" customHeight="1" x14ac:dyDescent="0.25">
      <c r="A20" s="365" t="s">
        <v>56</v>
      </c>
      <c r="B20" s="296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84"/>
      <c r="Y20" s="284"/>
    </row>
    <row r="21" spans="1:29" ht="14.25" customHeight="1" x14ac:dyDescent="0.25">
      <c r="A21" s="366" t="s">
        <v>57</v>
      </c>
      <c r="B21" s="296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83"/>
      <c r="Y21" s="283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67">
        <v>4607091389258</v>
      </c>
      <c r="E22" s="312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368" t="s">
        <v>61</v>
      </c>
      <c r="N22" s="369"/>
      <c r="O22" s="369"/>
      <c r="P22" s="369"/>
      <c r="Q22" s="312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71"/>
      <c r="B23" s="296"/>
      <c r="C23" s="296"/>
      <c r="D23" s="296"/>
      <c r="E23" s="296"/>
      <c r="F23" s="296"/>
      <c r="G23" s="296"/>
      <c r="H23" s="296"/>
      <c r="I23" s="296"/>
      <c r="J23" s="296"/>
      <c r="K23" s="296"/>
      <c r="L23" s="372"/>
      <c r="M23" s="370" t="s">
        <v>63</v>
      </c>
      <c r="N23" s="324"/>
      <c r="O23" s="324"/>
      <c r="P23" s="324"/>
      <c r="Q23" s="324"/>
      <c r="R23" s="324"/>
      <c r="S23" s="32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296"/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L24" s="372"/>
      <c r="M24" s="370" t="s">
        <v>63</v>
      </c>
      <c r="N24" s="324"/>
      <c r="O24" s="324"/>
      <c r="P24" s="324"/>
      <c r="Q24" s="324"/>
      <c r="R24" s="324"/>
      <c r="S24" s="32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66" t="s">
        <v>65</v>
      </c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83"/>
      <c r="Y25" s="283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67">
        <v>4607091383881</v>
      </c>
      <c r="E26" s="312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3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69"/>
      <c r="O26" s="369"/>
      <c r="P26" s="369"/>
      <c r="Q26" s="312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67">
        <v>4607091388237</v>
      </c>
      <c r="E27" s="312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37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69"/>
      <c r="O27" s="369"/>
      <c r="P27" s="369"/>
      <c r="Q27" s="312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67">
        <v>4607091383935</v>
      </c>
      <c r="E28" s="312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69"/>
      <c r="O28" s="369"/>
      <c r="P28" s="369"/>
      <c r="Q28" s="312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67">
        <v>4680115881853</v>
      </c>
      <c r="E29" s="312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376" t="s">
        <v>74</v>
      </c>
      <c r="N29" s="369"/>
      <c r="O29" s="369"/>
      <c r="P29" s="369"/>
      <c r="Q29" s="312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67">
        <v>4607091383911</v>
      </c>
      <c r="E30" s="312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69"/>
      <c r="O30" s="369"/>
      <c r="P30" s="369"/>
      <c r="Q30" s="312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67">
        <v>4607091388244</v>
      </c>
      <c r="E31" s="312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37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69"/>
      <c r="O31" s="369"/>
      <c r="P31" s="369"/>
      <c r="Q31" s="312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71"/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372"/>
      <c r="M32" s="370" t="s">
        <v>63</v>
      </c>
      <c r="N32" s="324"/>
      <c r="O32" s="324"/>
      <c r="P32" s="324"/>
      <c r="Q32" s="324"/>
      <c r="R32" s="324"/>
      <c r="S32" s="32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296"/>
      <c r="B33" s="296"/>
      <c r="C33" s="296"/>
      <c r="D33" s="296"/>
      <c r="E33" s="296"/>
      <c r="F33" s="296"/>
      <c r="G33" s="296"/>
      <c r="H33" s="296"/>
      <c r="I33" s="296"/>
      <c r="J33" s="296"/>
      <c r="K33" s="296"/>
      <c r="L33" s="372"/>
      <c r="M33" s="370" t="s">
        <v>63</v>
      </c>
      <c r="N33" s="324"/>
      <c r="O33" s="324"/>
      <c r="P33" s="324"/>
      <c r="Q33" s="324"/>
      <c r="R33" s="324"/>
      <c r="S33" s="32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66" t="s">
        <v>79</v>
      </c>
      <c r="B34" s="296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83"/>
      <c r="Y34" s="28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67">
        <v>4607091388503</v>
      </c>
      <c r="E35" s="312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69"/>
      <c r="O35" s="369"/>
      <c r="P35" s="369"/>
      <c r="Q35" s="312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67">
        <v>4680115880139</v>
      </c>
      <c r="E36" s="312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38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69"/>
      <c r="O36" s="369"/>
      <c r="P36" s="369"/>
      <c r="Q36" s="312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71"/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372"/>
      <c r="M37" s="370" t="s">
        <v>63</v>
      </c>
      <c r="N37" s="324"/>
      <c r="O37" s="324"/>
      <c r="P37" s="324"/>
      <c r="Q37" s="324"/>
      <c r="R37" s="324"/>
      <c r="S37" s="32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296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372"/>
      <c r="M38" s="370" t="s">
        <v>63</v>
      </c>
      <c r="N38" s="324"/>
      <c r="O38" s="324"/>
      <c r="P38" s="324"/>
      <c r="Q38" s="324"/>
      <c r="R38" s="324"/>
      <c r="S38" s="32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66" t="s">
        <v>87</v>
      </c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83"/>
      <c r="Y39" s="28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67">
        <v>4607091388282</v>
      </c>
      <c r="E40" s="312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38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69"/>
      <c r="O40" s="369"/>
      <c r="P40" s="369"/>
      <c r="Q40" s="312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71"/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372"/>
      <c r="M41" s="370" t="s">
        <v>63</v>
      </c>
      <c r="N41" s="324"/>
      <c r="O41" s="324"/>
      <c r="P41" s="324"/>
      <c r="Q41" s="324"/>
      <c r="R41" s="324"/>
      <c r="S41" s="32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296"/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372"/>
      <c r="M42" s="370" t="s">
        <v>63</v>
      </c>
      <c r="N42" s="324"/>
      <c r="O42" s="324"/>
      <c r="P42" s="324"/>
      <c r="Q42" s="324"/>
      <c r="R42" s="324"/>
      <c r="S42" s="32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66" t="s">
        <v>91</v>
      </c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6"/>
      <c r="X43" s="283"/>
      <c r="Y43" s="28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67">
        <v>4607091389111</v>
      </c>
      <c r="E44" s="312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38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69"/>
      <c r="O44" s="369"/>
      <c r="P44" s="369"/>
      <c r="Q44" s="312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71"/>
      <c r="B45" s="296"/>
      <c r="C45" s="296"/>
      <c r="D45" s="296"/>
      <c r="E45" s="296"/>
      <c r="F45" s="296"/>
      <c r="G45" s="296"/>
      <c r="H45" s="296"/>
      <c r="I45" s="296"/>
      <c r="J45" s="296"/>
      <c r="K45" s="296"/>
      <c r="L45" s="372"/>
      <c r="M45" s="370" t="s">
        <v>63</v>
      </c>
      <c r="N45" s="324"/>
      <c r="O45" s="324"/>
      <c r="P45" s="324"/>
      <c r="Q45" s="324"/>
      <c r="R45" s="324"/>
      <c r="S45" s="32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296"/>
      <c r="B46" s="296"/>
      <c r="C46" s="296"/>
      <c r="D46" s="296"/>
      <c r="E46" s="296"/>
      <c r="F46" s="296"/>
      <c r="G46" s="296"/>
      <c r="H46" s="296"/>
      <c r="I46" s="296"/>
      <c r="J46" s="296"/>
      <c r="K46" s="296"/>
      <c r="L46" s="372"/>
      <c r="M46" s="370" t="s">
        <v>63</v>
      </c>
      <c r="N46" s="324"/>
      <c r="O46" s="324"/>
      <c r="P46" s="324"/>
      <c r="Q46" s="324"/>
      <c r="R46" s="324"/>
      <c r="S46" s="32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63" t="s">
        <v>94</v>
      </c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49"/>
      <c r="Y47" s="49"/>
    </row>
    <row r="48" spans="1:29" ht="16.5" customHeight="1" x14ac:dyDescent="0.25">
      <c r="A48" s="365" t="s">
        <v>95</v>
      </c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84"/>
      <c r="Y48" s="284"/>
    </row>
    <row r="49" spans="1:29" ht="14.25" customHeight="1" x14ac:dyDescent="0.25">
      <c r="A49" s="366" t="s">
        <v>96</v>
      </c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83"/>
      <c r="Y49" s="28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67">
        <v>4680115881440</v>
      </c>
      <c r="E50" s="312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3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69"/>
      <c r="O50" s="369"/>
      <c r="P50" s="369"/>
      <c r="Q50" s="312"/>
      <c r="R50" s="35"/>
      <c r="S50" s="35"/>
      <c r="T50" s="36" t="s">
        <v>62</v>
      </c>
      <c r="U50" s="288">
        <v>0</v>
      </c>
      <c r="V50" s="28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67">
        <v>4680115881433</v>
      </c>
      <c r="E51" s="312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38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69"/>
      <c r="O51" s="369"/>
      <c r="P51" s="369"/>
      <c r="Q51" s="312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71"/>
      <c r="B52" s="296"/>
      <c r="C52" s="296"/>
      <c r="D52" s="296"/>
      <c r="E52" s="296"/>
      <c r="F52" s="296"/>
      <c r="G52" s="296"/>
      <c r="H52" s="296"/>
      <c r="I52" s="296"/>
      <c r="J52" s="296"/>
      <c r="K52" s="296"/>
      <c r="L52" s="372"/>
      <c r="M52" s="370" t="s">
        <v>63</v>
      </c>
      <c r="N52" s="324"/>
      <c r="O52" s="324"/>
      <c r="P52" s="324"/>
      <c r="Q52" s="324"/>
      <c r="R52" s="324"/>
      <c r="S52" s="325"/>
      <c r="T52" s="38" t="s">
        <v>64</v>
      </c>
      <c r="U52" s="290">
        <f>IFERROR(U50/H50,"0")+IFERROR(U51/H51,"0")</f>
        <v>0</v>
      </c>
      <c r="V52" s="290">
        <f>IFERROR(V50/H50,"0")+IFERROR(V51/H51,"0")</f>
        <v>0</v>
      </c>
      <c r="W52" s="290">
        <f>IFERROR(IF(W50="",0,W50),"0")+IFERROR(IF(W51="",0,W51),"0")</f>
        <v>0</v>
      </c>
      <c r="X52" s="291"/>
      <c r="Y52" s="291"/>
    </row>
    <row r="53" spans="1:29" x14ac:dyDescent="0.2">
      <c r="A53" s="296"/>
      <c r="B53" s="296"/>
      <c r="C53" s="296"/>
      <c r="D53" s="296"/>
      <c r="E53" s="296"/>
      <c r="F53" s="296"/>
      <c r="G53" s="296"/>
      <c r="H53" s="296"/>
      <c r="I53" s="296"/>
      <c r="J53" s="296"/>
      <c r="K53" s="296"/>
      <c r="L53" s="372"/>
      <c r="M53" s="370" t="s">
        <v>63</v>
      </c>
      <c r="N53" s="324"/>
      <c r="O53" s="324"/>
      <c r="P53" s="324"/>
      <c r="Q53" s="324"/>
      <c r="R53" s="324"/>
      <c r="S53" s="325"/>
      <c r="T53" s="38" t="s">
        <v>62</v>
      </c>
      <c r="U53" s="290">
        <f>IFERROR(SUM(U50:U51),"0")</f>
        <v>0</v>
      </c>
      <c r="V53" s="290">
        <f>IFERROR(SUM(V50:V51),"0")</f>
        <v>0</v>
      </c>
      <c r="W53" s="38"/>
      <c r="X53" s="291"/>
      <c r="Y53" s="291"/>
    </row>
    <row r="54" spans="1:29" ht="16.5" customHeight="1" x14ac:dyDescent="0.25">
      <c r="A54" s="365" t="s">
        <v>102</v>
      </c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284"/>
      <c r="Y54" s="284"/>
    </row>
    <row r="55" spans="1:29" ht="14.25" customHeight="1" x14ac:dyDescent="0.25">
      <c r="A55" s="366" t="s">
        <v>103</v>
      </c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83"/>
      <c r="Y55" s="28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67">
        <v>4680115881426</v>
      </c>
      <c r="E56" s="312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3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69"/>
      <c r="O56" s="369"/>
      <c r="P56" s="369"/>
      <c r="Q56" s="312"/>
      <c r="R56" s="35"/>
      <c r="S56" s="35"/>
      <c r="T56" s="36" t="s">
        <v>62</v>
      </c>
      <c r="U56" s="288">
        <v>0</v>
      </c>
      <c r="V56" s="28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67">
        <v>4680115881419</v>
      </c>
      <c r="E57" s="312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69"/>
      <c r="O57" s="369"/>
      <c r="P57" s="369"/>
      <c r="Q57" s="312"/>
      <c r="R57" s="35"/>
      <c r="S57" s="35"/>
      <c r="T57" s="36" t="s">
        <v>62</v>
      </c>
      <c r="U57" s="288">
        <v>0</v>
      </c>
      <c r="V57" s="28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67">
        <v>4680115881525</v>
      </c>
      <c r="E58" s="312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387" t="s">
        <v>110</v>
      </c>
      <c r="N58" s="369"/>
      <c r="O58" s="369"/>
      <c r="P58" s="369"/>
      <c r="Q58" s="312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71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372"/>
      <c r="M59" s="370" t="s">
        <v>63</v>
      </c>
      <c r="N59" s="324"/>
      <c r="O59" s="324"/>
      <c r="P59" s="324"/>
      <c r="Q59" s="324"/>
      <c r="R59" s="324"/>
      <c r="S59" s="325"/>
      <c r="T59" s="38" t="s">
        <v>64</v>
      </c>
      <c r="U59" s="290">
        <f>IFERROR(U56/H56,"0")+IFERROR(U57/H57,"0")+IFERROR(U58/H58,"0")</f>
        <v>0</v>
      </c>
      <c r="V59" s="290">
        <f>IFERROR(V56/H56,"0")+IFERROR(V57/H57,"0")+IFERROR(V58/H58,"0")</f>
        <v>0</v>
      </c>
      <c r="W59" s="290">
        <f>IFERROR(IF(W56="",0,W56),"0")+IFERROR(IF(W57="",0,W57),"0")+IFERROR(IF(W58="",0,W58),"0")</f>
        <v>0</v>
      </c>
      <c r="X59" s="291"/>
      <c r="Y59" s="291"/>
    </row>
    <row r="60" spans="1:29" x14ac:dyDescent="0.2">
      <c r="A60" s="296"/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372"/>
      <c r="M60" s="370" t="s">
        <v>63</v>
      </c>
      <c r="N60" s="324"/>
      <c r="O60" s="324"/>
      <c r="P60" s="324"/>
      <c r="Q60" s="324"/>
      <c r="R60" s="324"/>
      <c r="S60" s="325"/>
      <c r="T60" s="38" t="s">
        <v>62</v>
      </c>
      <c r="U60" s="290">
        <f>IFERROR(SUM(U56:U58),"0")</f>
        <v>0</v>
      </c>
      <c r="V60" s="290">
        <f>IFERROR(SUM(V56:V58),"0")</f>
        <v>0</v>
      </c>
      <c r="W60" s="38"/>
      <c r="X60" s="291"/>
      <c r="Y60" s="291"/>
    </row>
    <row r="61" spans="1:29" ht="16.5" customHeight="1" x14ac:dyDescent="0.25">
      <c r="A61" s="365" t="s">
        <v>94</v>
      </c>
      <c r="B61" s="296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84"/>
      <c r="Y61" s="284"/>
    </row>
    <row r="62" spans="1:29" ht="14.25" customHeight="1" x14ac:dyDescent="0.25">
      <c r="A62" s="366" t="s">
        <v>103</v>
      </c>
      <c r="B62" s="296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83"/>
      <c r="Y62" s="28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67">
        <v>4607091382945</v>
      </c>
      <c r="E63" s="312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38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69"/>
      <c r="O63" s="369"/>
      <c r="P63" s="369"/>
      <c r="Q63" s="312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67">
        <v>4607091385670</v>
      </c>
      <c r="E64" s="312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3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69"/>
      <c r="O64" s="369"/>
      <c r="P64" s="369"/>
      <c r="Q64" s="312"/>
      <c r="R64" s="35"/>
      <c r="S64" s="35"/>
      <c r="T64" s="36" t="s">
        <v>62</v>
      </c>
      <c r="U64" s="288">
        <v>0</v>
      </c>
      <c r="V64" s="28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67">
        <v>4680115881327</v>
      </c>
      <c r="E65" s="312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3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69"/>
      <c r="O65" s="369"/>
      <c r="P65" s="369"/>
      <c r="Q65" s="312"/>
      <c r="R65" s="35"/>
      <c r="S65" s="35"/>
      <c r="T65" s="36" t="s">
        <v>62</v>
      </c>
      <c r="U65" s="288">
        <v>0</v>
      </c>
      <c r="V65" s="28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67">
        <v>4607091388312</v>
      </c>
      <c r="E66" s="312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39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69"/>
      <c r="O66" s="369"/>
      <c r="P66" s="369"/>
      <c r="Q66" s="312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67">
        <v>4680115882133</v>
      </c>
      <c r="E67" s="312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392" t="s">
        <v>122</v>
      </c>
      <c r="N67" s="369"/>
      <c r="O67" s="369"/>
      <c r="P67" s="369"/>
      <c r="Q67" s="312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67">
        <v>4607091382952</v>
      </c>
      <c r="E68" s="312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3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69"/>
      <c r="O68" s="369"/>
      <c r="P68" s="369"/>
      <c r="Q68" s="312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67">
        <v>4607091385687</v>
      </c>
      <c r="E69" s="312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3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69"/>
      <c r="O69" s="369"/>
      <c r="P69" s="369"/>
      <c r="Q69" s="312"/>
      <c r="R69" s="35"/>
      <c r="S69" s="35"/>
      <c r="T69" s="36" t="s">
        <v>62</v>
      </c>
      <c r="U69" s="288">
        <v>0</v>
      </c>
      <c r="V69" s="289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67">
        <v>4607091384604</v>
      </c>
      <c r="E70" s="312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39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69"/>
      <c r="O70" s="369"/>
      <c r="P70" s="369"/>
      <c r="Q70" s="312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67">
        <v>4680115880283</v>
      </c>
      <c r="E71" s="312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3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69"/>
      <c r="O71" s="369"/>
      <c r="P71" s="369"/>
      <c r="Q71" s="312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67">
        <v>4680115881518</v>
      </c>
      <c r="E72" s="312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39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69"/>
      <c r="O72" s="369"/>
      <c r="P72" s="369"/>
      <c r="Q72" s="312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67">
        <v>4680115881303</v>
      </c>
      <c r="E73" s="312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3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69"/>
      <c r="O73" s="369"/>
      <c r="P73" s="369"/>
      <c r="Q73" s="312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67">
        <v>4607091381986</v>
      </c>
      <c r="E74" s="312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39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69"/>
      <c r="O74" s="369"/>
      <c r="P74" s="369"/>
      <c r="Q74" s="312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67">
        <v>4607091388466</v>
      </c>
      <c r="E75" s="312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40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69"/>
      <c r="O75" s="369"/>
      <c r="P75" s="369"/>
      <c r="Q75" s="312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67">
        <v>4680115880269</v>
      </c>
      <c r="E76" s="312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4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69"/>
      <c r="O76" s="369"/>
      <c r="P76" s="369"/>
      <c r="Q76" s="312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67">
        <v>4680115880429</v>
      </c>
      <c r="E77" s="312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4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69"/>
      <c r="O77" s="369"/>
      <c r="P77" s="369"/>
      <c r="Q77" s="312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67">
        <v>4680115881457</v>
      </c>
      <c r="E78" s="312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4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69"/>
      <c r="O78" s="369"/>
      <c r="P78" s="369"/>
      <c r="Q78" s="312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71"/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372"/>
      <c r="M79" s="370" t="s">
        <v>63</v>
      </c>
      <c r="N79" s="324"/>
      <c r="O79" s="324"/>
      <c r="P79" s="324"/>
      <c r="Q79" s="324"/>
      <c r="R79" s="324"/>
      <c r="S79" s="32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1"/>
      <c r="Y79" s="291"/>
    </row>
    <row r="80" spans="1:29" x14ac:dyDescent="0.2">
      <c r="A80" s="296"/>
      <c r="B80" s="296"/>
      <c r="C80" s="296"/>
      <c r="D80" s="296"/>
      <c r="E80" s="296"/>
      <c r="F80" s="296"/>
      <c r="G80" s="296"/>
      <c r="H80" s="296"/>
      <c r="I80" s="296"/>
      <c r="J80" s="296"/>
      <c r="K80" s="296"/>
      <c r="L80" s="372"/>
      <c r="M80" s="370" t="s">
        <v>63</v>
      </c>
      <c r="N80" s="324"/>
      <c r="O80" s="324"/>
      <c r="P80" s="324"/>
      <c r="Q80" s="324"/>
      <c r="R80" s="324"/>
      <c r="S80" s="325"/>
      <c r="T80" s="38" t="s">
        <v>62</v>
      </c>
      <c r="U80" s="290">
        <f>IFERROR(SUM(U63:U78),"0")</f>
        <v>0</v>
      </c>
      <c r="V80" s="290">
        <f>IFERROR(SUM(V63:V78),"0")</f>
        <v>0</v>
      </c>
      <c r="W80" s="38"/>
      <c r="X80" s="291"/>
      <c r="Y80" s="291"/>
    </row>
    <row r="81" spans="1:29" ht="14.25" customHeight="1" x14ac:dyDescent="0.25">
      <c r="A81" s="366" t="s">
        <v>96</v>
      </c>
      <c r="B81" s="296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83"/>
      <c r="Y81" s="283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67">
        <v>4607091388442</v>
      </c>
      <c r="E82" s="312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4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69"/>
      <c r="O82" s="369"/>
      <c r="P82" s="369"/>
      <c r="Q82" s="312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67">
        <v>4607091384789</v>
      </c>
      <c r="E83" s="312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405" t="s">
        <v>150</v>
      </c>
      <c r="N83" s="369"/>
      <c r="O83" s="369"/>
      <c r="P83" s="369"/>
      <c r="Q83" s="312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67">
        <v>4680115881488</v>
      </c>
      <c r="E84" s="312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4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69"/>
      <c r="O84" s="369"/>
      <c r="P84" s="369"/>
      <c r="Q84" s="312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67">
        <v>4607091384765</v>
      </c>
      <c r="E85" s="312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407" t="s">
        <v>155</v>
      </c>
      <c r="N85" s="369"/>
      <c r="O85" s="369"/>
      <c r="P85" s="369"/>
      <c r="Q85" s="312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67">
        <v>4680115880658</v>
      </c>
      <c r="E86" s="312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4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69"/>
      <c r="O86" s="369"/>
      <c r="P86" s="369"/>
      <c r="Q86" s="312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67">
        <v>4607091381962</v>
      </c>
      <c r="E87" s="312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4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69"/>
      <c r="O87" s="369"/>
      <c r="P87" s="369"/>
      <c r="Q87" s="312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71"/>
      <c r="B88" s="296"/>
      <c r="C88" s="296"/>
      <c r="D88" s="296"/>
      <c r="E88" s="296"/>
      <c r="F88" s="296"/>
      <c r="G88" s="296"/>
      <c r="H88" s="296"/>
      <c r="I88" s="296"/>
      <c r="J88" s="296"/>
      <c r="K88" s="296"/>
      <c r="L88" s="372"/>
      <c r="M88" s="370" t="s">
        <v>63</v>
      </c>
      <c r="N88" s="324"/>
      <c r="O88" s="324"/>
      <c r="P88" s="324"/>
      <c r="Q88" s="324"/>
      <c r="R88" s="324"/>
      <c r="S88" s="325"/>
      <c r="T88" s="38" t="s">
        <v>64</v>
      </c>
      <c r="U88" s="290">
        <f>IFERROR(U82/H82,"0")+IFERROR(U83/H83,"0")+IFERROR(U84/H84,"0")+IFERROR(U85/H85,"0")+IFERROR(U86/H86,"0")+IFERROR(U87/H87,"0")</f>
        <v>0</v>
      </c>
      <c r="V88" s="290">
        <f>IFERROR(V82/H82,"0")+IFERROR(V83/H83,"0")+IFERROR(V84/H84,"0")+IFERROR(V85/H85,"0")+IFERROR(V86/H86,"0")+IFERROR(V87/H87,"0")</f>
        <v>0</v>
      </c>
      <c r="W88" s="290">
        <f>IFERROR(IF(W82="",0,W82),"0")+IFERROR(IF(W83="",0,W83),"0")+IFERROR(IF(W84="",0,W84),"0")+IFERROR(IF(W85="",0,W85),"0")+IFERROR(IF(W86="",0,W86),"0")+IFERROR(IF(W87="",0,W87),"0")</f>
        <v>0</v>
      </c>
      <c r="X88" s="291"/>
      <c r="Y88" s="291"/>
    </row>
    <row r="89" spans="1:29" x14ac:dyDescent="0.2">
      <c r="A89" s="296"/>
      <c r="B89" s="296"/>
      <c r="C89" s="296"/>
      <c r="D89" s="296"/>
      <c r="E89" s="296"/>
      <c r="F89" s="296"/>
      <c r="G89" s="296"/>
      <c r="H89" s="296"/>
      <c r="I89" s="296"/>
      <c r="J89" s="296"/>
      <c r="K89" s="296"/>
      <c r="L89" s="372"/>
      <c r="M89" s="370" t="s">
        <v>63</v>
      </c>
      <c r="N89" s="324"/>
      <c r="O89" s="324"/>
      <c r="P89" s="324"/>
      <c r="Q89" s="324"/>
      <c r="R89" s="324"/>
      <c r="S89" s="325"/>
      <c r="T89" s="38" t="s">
        <v>62</v>
      </c>
      <c r="U89" s="290">
        <f>IFERROR(SUM(U82:U87),"0")</f>
        <v>0</v>
      </c>
      <c r="V89" s="290">
        <f>IFERROR(SUM(V82:V87),"0")</f>
        <v>0</v>
      </c>
      <c r="W89" s="38"/>
      <c r="X89" s="291"/>
      <c r="Y89" s="291"/>
    </row>
    <row r="90" spans="1:29" ht="14.25" customHeight="1" x14ac:dyDescent="0.25">
      <c r="A90" s="366" t="s">
        <v>57</v>
      </c>
      <c r="B90" s="296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83"/>
      <c r="Y90" s="283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67">
        <v>4607091387667</v>
      </c>
      <c r="E91" s="312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69"/>
      <c r="O91" s="369"/>
      <c r="P91" s="369"/>
      <c r="Q91" s="312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67">
        <v>4607091387636</v>
      </c>
      <c r="E92" s="312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69"/>
      <c r="O92" s="369"/>
      <c r="P92" s="369"/>
      <c r="Q92" s="312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67">
        <v>4607091384727</v>
      </c>
      <c r="E93" s="312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1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69"/>
      <c r="O93" s="369"/>
      <c r="P93" s="369"/>
      <c r="Q93" s="312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67">
        <v>4607091386745</v>
      </c>
      <c r="E94" s="312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4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69"/>
      <c r="O94" s="369"/>
      <c r="P94" s="369"/>
      <c r="Q94" s="312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67">
        <v>4607091382426</v>
      </c>
      <c r="E95" s="312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69"/>
      <c r="O95" s="369"/>
      <c r="P95" s="369"/>
      <c r="Q95" s="312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67">
        <v>4607091386547</v>
      </c>
      <c r="E96" s="312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1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69"/>
      <c r="O96" s="369"/>
      <c r="P96" s="369"/>
      <c r="Q96" s="312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67">
        <v>4607091384703</v>
      </c>
      <c r="E97" s="312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1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69"/>
      <c r="O97" s="369"/>
      <c r="P97" s="369"/>
      <c r="Q97" s="312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67">
        <v>4607091384734</v>
      </c>
      <c r="E98" s="312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69"/>
      <c r="O98" s="369"/>
      <c r="P98" s="369"/>
      <c r="Q98" s="312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67">
        <v>4607091382464</v>
      </c>
      <c r="E99" s="312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69"/>
      <c r="O99" s="369"/>
      <c r="P99" s="369"/>
      <c r="Q99" s="312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71"/>
      <c r="B100" s="296"/>
      <c r="C100" s="296"/>
      <c r="D100" s="296"/>
      <c r="E100" s="296"/>
      <c r="F100" s="296"/>
      <c r="G100" s="296"/>
      <c r="H100" s="296"/>
      <c r="I100" s="296"/>
      <c r="J100" s="296"/>
      <c r="K100" s="296"/>
      <c r="L100" s="372"/>
      <c r="M100" s="370" t="s">
        <v>63</v>
      </c>
      <c r="N100" s="324"/>
      <c r="O100" s="324"/>
      <c r="P100" s="324"/>
      <c r="Q100" s="324"/>
      <c r="R100" s="324"/>
      <c r="S100" s="32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296"/>
      <c r="B101" s="296"/>
      <c r="C101" s="296"/>
      <c r="D101" s="296"/>
      <c r="E101" s="296"/>
      <c r="F101" s="296"/>
      <c r="G101" s="296"/>
      <c r="H101" s="296"/>
      <c r="I101" s="296"/>
      <c r="J101" s="296"/>
      <c r="K101" s="296"/>
      <c r="L101" s="372"/>
      <c r="M101" s="370" t="s">
        <v>63</v>
      </c>
      <c r="N101" s="324"/>
      <c r="O101" s="324"/>
      <c r="P101" s="324"/>
      <c r="Q101" s="324"/>
      <c r="R101" s="324"/>
      <c r="S101" s="32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66" t="s">
        <v>65</v>
      </c>
      <c r="B102" s="296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83"/>
      <c r="Y102" s="283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67">
        <v>4607091386967</v>
      </c>
      <c r="E103" s="312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19" t="s">
        <v>180</v>
      </c>
      <c r="N103" s="369"/>
      <c r="O103" s="369"/>
      <c r="P103" s="369"/>
      <c r="Q103" s="312"/>
      <c r="R103" s="35"/>
      <c r="S103" s="35"/>
      <c r="T103" s="36" t="s">
        <v>62</v>
      </c>
      <c r="U103" s="288">
        <v>0</v>
      </c>
      <c r="V103" s="289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67">
        <v>4607091385304</v>
      </c>
      <c r="E104" s="312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69"/>
      <c r="O104" s="369"/>
      <c r="P104" s="369"/>
      <c r="Q104" s="312"/>
      <c r="R104" s="35"/>
      <c r="S104" s="35"/>
      <c r="T104" s="36" t="s">
        <v>62</v>
      </c>
      <c r="U104" s="288">
        <v>0</v>
      </c>
      <c r="V104" s="289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67">
        <v>4607091386264</v>
      </c>
      <c r="E105" s="312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69"/>
      <c r="O105" s="369"/>
      <c r="P105" s="369"/>
      <c r="Q105" s="312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67">
        <v>4607091385731</v>
      </c>
      <c r="E106" s="312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22" t="s">
        <v>187</v>
      </c>
      <c r="N106" s="369"/>
      <c r="O106" s="369"/>
      <c r="P106" s="369"/>
      <c r="Q106" s="312"/>
      <c r="R106" s="35"/>
      <c r="S106" s="35"/>
      <c r="T106" s="36" t="s">
        <v>62</v>
      </c>
      <c r="U106" s="288">
        <v>0</v>
      </c>
      <c r="V106" s="28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67">
        <v>4680115880214</v>
      </c>
      <c r="E107" s="312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23" t="s">
        <v>190</v>
      </c>
      <c r="N107" s="369"/>
      <c r="O107" s="369"/>
      <c r="P107" s="369"/>
      <c r="Q107" s="312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67">
        <v>4680115880894</v>
      </c>
      <c r="E108" s="312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24" t="s">
        <v>193</v>
      </c>
      <c r="N108" s="369"/>
      <c r="O108" s="369"/>
      <c r="P108" s="369"/>
      <c r="Q108" s="312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67">
        <v>4607091385427</v>
      </c>
      <c r="E109" s="312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69"/>
      <c r="O109" s="369"/>
      <c r="P109" s="369"/>
      <c r="Q109" s="312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71"/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372"/>
      <c r="M110" s="370" t="s">
        <v>63</v>
      </c>
      <c r="N110" s="324"/>
      <c r="O110" s="324"/>
      <c r="P110" s="324"/>
      <c r="Q110" s="324"/>
      <c r="R110" s="324"/>
      <c r="S110" s="32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0</v>
      </c>
      <c r="V110" s="290">
        <f>IFERROR(V103/H103,"0")+IFERROR(V104/H104,"0")+IFERROR(V105/H105,"0")+IFERROR(V106/H106,"0")+IFERROR(V107/H107,"0")+IFERROR(V108/H108,"0")+IFERROR(V109/H109,"0")</f>
        <v>0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1"/>
      <c r="Y110" s="291"/>
    </row>
    <row r="111" spans="1:29" x14ac:dyDescent="0.2">
      <c r="A111" s="296"/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372"/>
      <c r="M111" s="370" t="s">
        <v>63</v>
      </c>
      <c r="N111" s="324"/>
      <c r="O111" s="324"/>
      <c r="P111" s="324"/>
      <c r="Q111" s="324"/>
      <c r="R111" s="324"/>
      <c r="S111" s="325"/>
      <c r="T111" s="38" t="s">
        <v>62</v>
      </c>
      <c r="U111" s="290">
        <f>IFERROR(SUM(U103:U109),"0")</f>
        <v>0</v>
      </c>
      <c r="V111" s="290">
        <f>IFERROR(SUM(V103:V109),"0")</f>
        <v>0</v>
      </c>
      <c r="W111" s="38"/>
      <c r="X111" s="291"/>
      <c r="Y111" s="291"/>
    </row>
    <row r="112" spans="1:29" ht="14.25" customHeight="1" x14ac:dyDescent="0.25">
      <c r="A112" s="366" t="s">
        <v>196</v>
      </c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  <c r="P112" s="296"/>
      <c r="Q112" s="296"/>
      <c r="R112" s="296"/>
      <c r="S112" s="296"/>
      <c r="T112" s="296"/>
      <c r="U112" s="296"/>
      <c r="V112" s="296"/>
      <c r="W112" s="296"/>
      <c r="X112" s="283"/>
      <c r="Y112" s="283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67">
        <v>4607091383065</v>
      </c>
      <c r="E113" s="312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69"/>
      <c r="O113" s="369"/>
      <c r="P113" s="369"/>
      <c r="Q113" s="312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67">
        <v>4607091380699</v>
      </c>
      <c r="E114" s="312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27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69"/>
      <c r="O114" s="369"/>
      <c r="P114" s="369"/>
      <c r="Q114" s="312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67">
        <v>4680115880238</v>
      </c>
      <c r="E115" s="312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28" t="s">
        <v>203</v>
      </c>
      <c r="N115" s="369"/>
      <c r="O115" s="369"/>
      <c r="P115" s="369"/>
      <c r="Q115" s="312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67">
        <v>4680115881464</v>
      </c>
      <c r="E116" s="312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29" t="s">
        <v>206</v>
      </c>
      <c r="N116" s="369"/>
      <c r="O116" s="369"/>
      <c r="P116" s="369"/>
      <c r="Q116" s="312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71"/>
      <c r="B117" s="296"/>
      <c r="C117" s="296"/>
      <c r="D117" s="296"/>
      <c r="E117" s="296"/>
      <c r="F117" s="296"/>
      <c r="G117" s="296"/>
      <c r="H117" s="296"/>
      <c r="I117" s="296"/>
      <c r="J117" s="296"/>
      <c r="K117" s="296"/>
      <c r="L117" s="372"/>
      <c r="M117" s="370" t="s">
        <v>63</v>
      </c>
      <c r="N117" s="324"/>
      <c r="O117" s="324"/>
      <c r="P117" s="324"/>
      <c r="Q117" s="324"/>
      <c r="R117" s="324"/>
      <c r="S117" s="32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296"/>
      <c r="B118" s="296"/>
      <c r="C118" s="296"/>
      <c r="D118" s="296"/>
      <c r="E118" s="296"/>
      <c r="F118" s="296"/>
      <c r="G118" s="296"/>
      <c r="H118" s="296"/>
      <c r="I118" s="296"/>
      <c r="J118" s="296"/>
      <c r="K118" s="296"/>
      <c r="L118" s="372"/>
      <c r="M118" s="370" t="s">
        <v>63</v>
      </c>
      <c r="N118" s="324"/>
      <c r="O118" s="324"/>
      <c r="P118" s="324"/>
      <c r="Q118" s="324"/>
      <c r="R118" s="324"/>
      <c r="S118" s="32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65" t="s">
        <v>207</v>
      </c>
      <c r="B119" s="296"/>
      <c r="C119" s="296"/>
      <c r="D119" s="296"/>
      <c r="E119" s="296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96"/>
      <c r="Q119" s="296"/>
      <c r="R119" s="296"/>
      <c r="S119" s="296"/>
      <c r="T119" s="296"/>
      <c r="U119" s="296"/>
      <c r="V119" s="296"/>
      <c r="W119" s="296"/>
      <c r="X119" s="284"/>
      <c r="Y119" s="284"/>
    </row>
    <row r="120" spans="1:29" ht="14.25" customHeight="1" x14ac:dyDescent="0.25">
      <c r="A120" s="366" t="s">
        <v>65</v>
      </c>
      <c r="B120" s="296"/>
      <c r="C120" s="296"/>
      <c r="D120" s="296"/>
      <c r="E120" s="296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96"/>
      <c r="Q120" s="296"/>
      <c r="R120" s="296"/>
      <c r="S120" s="296"/>
      <c r="T120" s="296"/>
      <c r="U120" s="296"/>
      <c r="V120" s="296"/>
      <c r="W120" s="296"/>
      <c r="X120" s="283"/>
      <c r="Y120" s="283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67">
        <v>4607091385168</v>
      </c>
      <c r="E121" s="312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69"/>
      <c r="O121" s="369"/>
      <c r="P121" s="369"/>
      <c r="Q121" s="312"/>
      <c r="R121" s="35"/>
      <c r="S121" s="35"/>
      <c r="T121" s="36" t="s">
        <v>62</v>
      </c>
      <c r="U121" s="288">
        <v>0</v>
      </c>
      <c r="V121" s="289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67">
        <v>4607091383256</v>
      </c>
      <c r="E122" s="312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69"/>
      <c r="O122" s="369"/>
      <c r="P122" s="369"/>
      <c r="Q122" s="312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67">
        <v>4607091385748</v>
      </c>
      <c r="E123" s="312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69"/>
      <c r="O123" s="369"/>
      <c r="P123" s="369"/>
      <c r="Q123" s="312"/>
      <c r="R123" s="35"/>
      <c r="S123" s="35"/>
      <c r="T123" s="36" t="s">
        <v>62</v>
      </c>
      <c r="U123" s="288">
        <v>0</v>
      </c>
      <c r="V123" s="28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67">
        <v>4607091384581</v>
      </c>
      <c r="E124" s="312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3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69"/>
      <c r="O124" s="369"/>
      <c r="P124" s="369"/>
      <c r="Q124" s="312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71"/>
      <c r="B125" s="296"/>
      <c r="C125" s="296"/>
      <c r="D125" s="296"/>
      <c r="E125" s="296"/>
      <c r="F125" s="296"/>
      <c r="G125" s="296"/>
      <c r="H125" s="296"/>
      <c r="I125" s="296"/>
      <c r="J125" s="296"/>
      <c r="K125" s="296"/>
      <c r="L125" s="372"/>
      <c r="M125" s="370" t="s">
        <v>63</v>
      </c>
      <c r="N125" s="324"/>
      <c r="O125" s="324"/>
      <c r="P125" s="324"/>
      <c r="Q125" s="324"/>
      <c r="R125" s="324"/>
      <c r="S125" s="325"/>
      <c r="T125" s="38" t="s">
        <v>64</v>
      </c>
      <c r="U125" s="290">
        <f>IFERROR(U121/H121,"0")+IFERROR(U122/H122,"0")+IFERROR(U123/H123,"0")+IFERROR(U124/H124,"0")</f>
        <v>0</v>
      </c>
      <c r="V125" s="290">
        <f>IFERROR(V121/H121,"0")+IFERROR(V122/H122,"0")+IFERROR(V123/H123,"0")+IFERROR(V124/H124,"0")</f>
        <v>0</v>
      </c>
      <c r="W125" s="290">
        <f>IFERROR(IF(W121="",0,W121),"0")+IFERROR(IF(W122="",0,W122),"0")+IFERROR(IF(W123="",0,W123),"0")+IFERROR(IF(W124="",0,W124),"0")</f>
        <v>0</v>
      </c>
      <c r="X125" s="291"/>
      <c r="Y125" s="291"/>
    </row>
    <row r="126" spans="1:29" x14ac:dyDescent="0.2">
      <c r="A126" s="296"/>
      <c r="B126" s="296"/>
      <c r="C126" s="296"/>
      <c r="D126" s="296"/>
      <c r="E126" s="296"/>
      <c r="F126" s="296"/>
      <c r="G126" s="296"/>
      <c r="H126" s="296"/>
      <c r="I126" s="296"/>
      <c r="J126" s="296"/>
      <c r="K126" s="296"/>
      <c r="L126" s="372"/>
      <c r="M126" s="370" t="s">
        <v>63</v>
      </c>
      <c r="N126" s="324"/>
      <c r="O126" s="324"/>
      <c r="P126" s="324"/>
      <c r="Q126" s="324"/>
      <c r="R126" s="324"/>
      <c r="S126" s="325"/>
      <c r="T126" s="38" t="s">
        <v>62</v>
      </c>
      <c r="U126" s="290">
        <f>IFERROR(SUM(U121:U124),"0")</f>
        <v>0</v>
      </c>
      <c r="V126" s="290">
        <f>IFERROR(SUM(V121:V124),"0")</f>
        <v>0</v>
      </c>
      <c r="W126" s="38"/>
      <c r="X126" s="291"/>
      <c r="Y126" s="291"/>
    </row>
    <row r="127" spans="1:29" ht="27.75" customHeight="1" x14ac:dyDescent="0.2">
      <c r="A127" s="363" t="s">
        <v>216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49"/>
      <c r="Y127" s="49"/>
    </row>
    <row r="128" spans="1:29" ht="16.5" customHeight="1" x14ac:dyDescent="0.25">
      <c r="A128" s="365" t="s">
        <v>217</v>
      </c>
      <c r="B128" s="296"/>
      <c r="C128" s="296"/>
      <c r="D128" s="296"/>
      <c r="E128" s="296"/>
      <c r="F128" s="296"/>
      <c r="G128" s="296"/>
      <c r="H128" s="296"/>
      <c r="I128" s="296"/>
      <c r="J128" s="296"/>
      <c r="K128" s="296"/>
      <c r="L128" s="296"/>
      <c r="M128" s="296"/>
      <c r="N128" s="296"/>
      <c r="O128" s="296"/>
      <c r="P128" s="296"/>
      <c r="Q128" s="296"/>
      <c r="R128" s="296"/>
      <c r="S128" s="296"/>
      <c r="T128" s="296"/>
      <c r="U128" s="296"/>
      <c r="V128" s="296"/>
      <c r="W128" s="296"/>
      <c r="X128" s="284"/>
      <c r="Y128" s="284"/>
    </row>
    <row r="129" spans="1:29" ht="14.25" customHeight="1" x14ac:dyDescent="0.25">
      <c r="A129" s="366" t="s">
        <v>103</v>
      </c>
      <c r="B129" s="296"/>
      <c r="C129" s="296"/>
      <c r="D129" s="296"/>
      <c r="E129" s="296"/>
      <c r="F129" s="296"/>
      <c r="G129" s="296"/>
      <c r="H129" s="296"/>
      <c r="I129" s="296"/>
      <c r="J129" s="296"/>
      <c r="K129" s="296"/>
      <c r="L129" s="296"/>
      <c r="M129" s="296"/>
      <c r="N129" s="296"/>
      <c r="O129" s="296"/>
      <c r="P129" s="296"/>
      <c r="Q129" s="296"/>
      <c r="R129" s="296"/>
      <c r="S129" s="296"/>
      <c r="T129" s="296"/>
      <c r="U129" s="296"/>
      <c r="V129" s="296"/>
      <c r="W129" s="296"/>
      <c r="X129" s="283"/>
      <c r="Y129" s="283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67">
        <v>4607091383423</v>
      </c>
      <c r="E130" s="312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69"/>
      <c r="O130" s="369"/>
      <c r="P130" s="369"/>
      <c r="Q130" s="312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67">
        <v>4607091381405</v>
      </c>
      <c r="E131" s="312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69"/>
      <c r="O131" s="369"/>
      <c r="P131" s="369"/>
      <c r="Q131" s="312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67">
        <v>4607091386516</v>
      </c>
      <c r="E132" s="312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69"/>
      <c r="O132" s="369"/>
      <c r="P132" s="369"/>
      <c r="Q132" s="312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71"/>
      <c r="B133" s="296"/>
      <c r="C133" s="296"/>
      <c r="D133" s="296"/>
      <c r="E133" s="296"/>
      <c r="F133" s="296"/>
      <c r="G133" s="296"/>
      <c r="H133" s="296"/>
      <c r="I133" s="296"/>
      <c r="J133" s="296"/>
      <c r="K133" s="296"/>
      <c r="L133" s="372"/>
      <c r="M133" s="370" t="s">
        <v>63</v>
      </c>
      <c r="N133" s="324"/>
      <c r="O133" s="324"/>
      <c r="P133" s="324"/>
      <c r="Q133" s="324"/>
      <c r="R133" s="324"/>
      <c r="S133" s="32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296"/>
      <c r="B134" s="296"/>
      <c r="C134" s="296"/>
      <c r="D134" s="296"/>
      <c r="E134" s="296"/>
      <c r="F134" s="296"/>
      <c r="G134" s="296"/>
      <c r="H134" s="296"/>
      <c r="I134" s="296"/>
      <c r="J134" s="296"/>
      <c r="K134" s="296"/>
      <c r="L134" s="372"/>
      <c r="M134" s="370" t="s">
        <v>63</v>
      </c>
      <c r="N134" s="324"/>
      <c r="O134" s="324"/>
      <c r="P134" s="324"/>
      <c r="Q134" s="324"/>
      <c r="R134" s="324"/>
      <c r="S134" s="32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65" t="s">
        <v>224</v>
      </c>
      <c r="B135" s="296"/>
      <c r="C135" s="296"/>
      <c r="D135" s="296"/>
      <c r="E135" s="296"/>
      <c r="F135" s="296"/>
      <c r="G135" s="296"/>
      <c r="H135" s="296"/>
      <c r="I135" s="296"/>
      <c r="J135" s="296"/>
      <c r="K135" s="296"/>
      <c r="L135" s="296"/>
      <c r="M135" s="296"/>
      <c r="N135" s="296"/>
      <c r="O135" s="296"/>
      <c r="P135" s="296"/>
      <c r="Q135" s="296"/>
      <c r="R135" s="296"/>
      <c r="S135" s="296"/>
      <c r="T135" s="296"/>
      <c r="U135" s="296"/>
      <c r="V135" s="296"/>
      <c r="W135" s="296"/>
      <c r="X135" s="284"/>
      <c r="Y135" s="284"/>
    </row>
    <row r="136" spans="1:29" ht="14.25" customHeight="1" x14ac:dyDescent="0.25">
      <c r="A136" s="366" t="s">
        <v>103</v>
      </c>
      <c r="B136" s="296"/>
      <c r="C136" s="296"/>
      <c r="D136" s="296"/>
      <c r="E136" s="296"/>
      <c r="F136" s="296"/>
      <c r="G136" s="296"/>
      <c r="H136" s="296"/>
      <c r="I136" s="296"/>
      <c r="J136" s="296"/>
      <c r="K136" s="296"/>
      <c r="L136" s="296"/>
      <c r="M136" s="296"/>
      <c r="N136" s="296"/>
      <c r="O136" s="296"/>
      <c r="P136" s="296"/>
      <c r="Q136" s="296"/>
      <c r="R136" s="296"/>
      <c r="S136" s="296"/>
      <c r="T136" s="296"/>
      <c r="U136" s="296"/>
      <c r="V136" s="296"/>
      <c r="W136" s="296"/>
      <c r="X136" s="283"/>
      <c r="Y136" s="283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367">
        <v>4680115881402</v>
      </c>
      <c r="E137" s="312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37" t="s">
        <v>227</v>
      </c>
      <c r="N137" s="369"/>
      <c r="O137" s="369"/>
      <c r="P137" s="369"/>
      <c r="Q137" s="312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67">
        <v>4607091387445</v>
      </c>
      <c r="E138" s="312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69"/>
      <c r="O138" s="369"/>
      <c r="P138" s="369"/>
      <c r="Q138" s="312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67">
        <v>4607091386004</v>
      </c>
      <c r="E139" s="312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69"/>
      <c r="O139" s="369"/>
      <c r="P139" s="369"/>
      <c r="Q139" s="312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67">
        <v>4607091386004</v>
      </c>
      <c r="E140" s="312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69"/>
      <c r="O140" s="369"/>
      <c r="P140" s="369"/>
      <c r="Q140" s="312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67">
        <v>4607091386073</v>
      </c>
      <c r="E141" s="312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69"/>
      <c r="O141" s="369"/>
      <c r="P141" s="369"/>
      <c r="Q141" s="312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67">
        <v>4607091387322</v>
      </c>
      <c r="E142" s="312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4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69"/>
      <c r="O142" s="369"/>
      <c r="P142" s="369"/>
      <c r="Q142" s="312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67">
        <v>4607091387322</v>
      </c>
      <c r="E143" s="312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69"/>
      <c r="O143" s="369"/>
      <c r="P143" s="369"/>
      <c r="Q143" s="312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67">
        <v>4607091387377</v>
      </c>
      <c r="E144" s="312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4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69"/>
      <c r="O144" s="369"/>
      <c r="P144" s="369"/>
      <c r="Q144" s="312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367">
        <v>4607091387353</v>
      </c>
      <c r="E145" s="312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69"/>
      <c r="O145" s="369"/>
      <c r="P145" s="369"/>
      <c r="Q145" s="312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367">
        <v>4607091386011</v>
      </c>
      <c r="E146" s="312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69"/>
      <c r="O146" s="369"/>
      <c r="P146" s="369"/>
      <c r="Q146" s="312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367">
        <v>4607091387308</v>
      </c>
      <c r="E147" s="312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4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69"/>
      <c r="O147" s="369"/>
      <c r="P147" s="369"/>
      <c r="Q147" s="312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367">
        <v>4607091387339</v>
      </c>
      <c r="E148" s="312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69"/>
      <c r="O148" s="369"/>
      <c r="P148" s="369"/>
      <c r="Q148" s="312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367">
        <v>4680115881938</v>
      </c>
      <c r="E149" s="312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49" t="s">
        <v>252</v>
      </c>
      <c r="N149" s="369"/>
      <c r="O149" s="369"/>
      <c r="P149" s="369"/>
      <c r="Q149" s="312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367">
        <v>4680115881396</v>
      </c>
      <c r="E150" s="312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50" t="s">
        <v>255</v>
      </c>
      <c r="N150" s="369"/>
      <c r="O150" s="369"/>
      <c r="P150" s="369"/>
      <c r="Q150" s="312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367">
        <v>4607091387346</v>
      </c>
      <c r="E151" s="312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69"/>
      <c r="O151" s="369"/>
      <c r="P151" s="369"/>
      <c r="Q151" s="312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367">
        <v>4607091389807</v>
      </c>
      <c r="E152" s="312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69"/>
      <c r="O152" s="369"/>
      <c r="P152" s="369"/>
      <c r="Q152" s="312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71"/>
      <c r="B153" s="296"/>
      <c r="C153" s="296"/>
      <c r="D153" s="296"/>
      <c r="E153" s="296"/>
      <c r="F153" s="296"/>
      <c r="G153" s="296"/>
      <c r="H153" s="296"/>
      <c r="I153" s="296"/>
      <c r="J153" s="296"/>
      <c r="K153" s="296"/>
      <c r="L153" s="372"/>
      <c r="M153" s="370" t="s">
        <v>63</v>
      </c>
      <c r="N153" s="324"/>
      <c r="O153" s="324"/>
      <c r="P153" s="324"/>
      <c r="Q153" s="324"/>
      <c r="R153" s="324"/>
      <c r="S153" s="32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1"/>
      <c r="Y153" s="291"/>
    </row>
    <row r="154" spans="1:29" x14ac:dyDescent="0.2">
      <c r="A154" s="296"/>
      <c r="B154" s="296"/>
      <c r="C154" s="296"/>
      <c r="D154" s="296"/>
      <c r="E154" s="296"/>
      <c r="F154" s="296"/>
      <c r="G154" s="296"/>
      <c r="H154" s="296"/>
      <c r="I154" s="296"/>
      <c r="J154" s="296"/>
      <c r="K154" s="296"/>
      <c r="L154" s="372"/>
      <c r="M154" s="370" t="s">
        <v>63</v>
      </c>
      <c r="N154" s="324"/>
      <c r="O154" s="324"/>
      <c r="P154" s="324"/>
      <c r="Q154" s="324"/>
      <c r="R154" s="324"/>
      <c r="S154" s="325"/>
      <c r="T154" s="38" t="s">
        <v>62</v>
      </c>
      <c r="U154" s="290">
        <f>IFERROR(SUM(U137:U152),"0")</f>
        <v>0</v>
      </c>
      <c r="V154" s="290">
        <f>IFERROR(SUM(V137:V152),"0")</f>
        <v>0</v>
      </c>
      <c r="W154" s="38"/>
      <c r="X154" s="291"/>
      <c r="Y154" s="291"/>
    </row>
    <row r="155" spans="1:29" ht="14.25" customHeight="1" x14ac:dyDescent="0.25">
      <c r="A155" s="366" t="s">
        <v>96</v>
      </c>
      <c r="B155" s="296"/>
      <c r="C155" s="296"/>
      <c r="D155" s="296"/>
      <c r="E155" s="296"/>
      <c r="F155" s="296"/>
      <c r="G155" s="296"/>
      <c r="H155" s="296"/>
      <c r="I155" s="296"/>
      <c r="J155" s="296"/>
      <c r="K155" s="296"/>
      <c r="L155" s="296"/>
      <c r="M155" s="296"/>
      <c r="N155" s="296"/>
      <c r="O155" s="296"/>
      <c r="P155" s="296"/>
      <c r="Q155" s="296"/>
      <c r="R155" s="296"/>
      <c r="S155" s="296"/>
      <c r="T155" s="296"/>
      <c r="U155" s="296"/>
      <c r="V155" s="296"/>
      <c r="W155" s="296"/>
      <c r="X155" s="283"/>
      <c r="Y155" s="283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367">
        <v>4680115881914</v>
      </c>
      <c r="E156" s="312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3" t="s">
        <v>262</v>
      </c>
      <c r="N156" s="369"/>
      <c r="O156" s="369"/>
      <c r="P156" s="369"/>
      <c r="Q156" s="312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367">
        <v>4680115880764</v>
      </c>
      <c r="E157" s="312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69"/>
      <c r="O157" s="369"/>
      <c r="P157" s="369"/>
      <c r="Q157" s="312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71"/>
      <c r="B158" s="296"/>
      <c r="C158" s="296"/>
      <c r="D158" s="296"/>
      <c r="E158" s="296"/>
      <c r="F158" s="296"/>
      <c r="G158" s="296"/>
      <c r="H158" s="296"/>
      <c r="I158" s="296"/>
      <c r="J158" s="296"/>
      <c r="K158" s="296"/>
      <c r="L158" s="372"/>
      <c r="M158" s="370" t="s">
        <v>63</v>
      </c>
      <c r="N158" s="324"/>
      <c r="O158" s="324"/>
      <c r="P158" s="324"/>
      <c r="Q158" s="324"/>
      <c r="R158" s="324"/>
      <c r="S158" s="32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296"/>
      <c r="B159" s="296"/>
      <c r="C159" s="296"/>
      <c r="D159" s="296"/>
      <c r="E159" s="296"/>
      <c r="F159" s="296"/>
      <c r="G159" s="296"/>
      <c r="H159" s="296"/>
      <c r="I159" s="296"/>
      <c r="J159" s="296"/>
      <c r="K159" s="296"/>
      <c r="L159" s="372"/>
      <c r="M159" s="370" t="s">
        <v>63</v>
      </c>
      <c r="N159" s="324"/>
      <c r="O159" s="324"/>
      <c r="P159" s="324"/>
      <c r="Q159" s="324"/>
      <c r="R159" s="324"/>
      <c r="S159" s="32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66" t="s">
        <v>57</v>
      </c>
      <c r="B160" s="296"/>
      <c r="C160" s="296"/>
      <c r="D160" s="296"/>
      <c r="E160" s="296"/>
      <c r="F160" s="296"/>
      <c r="G160" s="296"/>
      <c r="H160" s="296"/>
      <c r="I160" s="296"/>
      <c r="J160" s="296"/>
      <c r="K160" s="296"/>
      <c r="L160" s="296"/>
      <c r="M160" s="296"/>
      <c r="N160" s="296"/>
      <c r="O160" s="296"/>
      <c r="P160" s="296"/>
      <c r="Q160" s="296"/>
      <c r="R160" s="296"/>
      <c r="S160" s="296"/>
      <c r="T160" s="296"/>
      <c r="U160" s="296"/>
      <c r="V160" s="296"/>
      <c r="W160" s="296"/>
      <c r="X160" s="283"/>
      <c r="Y160" s="283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367">
        <v>4607091387193</v>
      </c>
      <c r="E161" s="312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69"/>
      <c r="O161" s="369"/>
      <c r="P161" s="369"/>
      <c r="Q161" s="312"/>
      <c r="R161" s="35"/>
      <c r="S161" s="35"/>
      <c r="T161" s="36" t="s">
        <v>62</v>
      </c>
      <c r="U161" s="288">
        <v>0</v>
      </c>
      <c r="V161" s="289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367">
        <v>4607091387230</v>
      </c>
      <c r="E162" s="312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69"/>
      <c r="O162" s="369"/>
      <c r="P162" s="369"/>
      <c r="Q162" s="312"/>
      <c r="R162" s="35"/>
      <c r="S162" s="35"/>
      <c r="T162" s="36" t="s">
        <v>62</v>
      </c>
      <c r="U162" s="288">
        <v>0</v>
      </c>
      <c r="V162" s="289">
        <f t="shared" si="8"/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367">
        <v>4680115880993</v>
      </c>
      <c r="E163" s="312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5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69"/>
      <c r="O163" s="369"/>
      <c r="P163" s="369"/>
      <c r="Q163" s="312"/>
      <c r="R163" s="35"/>
      <c r="S163" s="35"/>
      <c r="T163" s="36" t="s">
        <v>62</v>
      </c>
      <c r="U163" s="288">
        <v>0</v>
      </c>
      <c r="V163" s="289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367">
        <v>4680115881761</v>
      </c>
      <c r="E164" s="312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8" t="s">
        <v>274</v>
      </c>
      <c r="N164" s="369"/>
      <c r="O164" s="369"/>
      <c r="P164" s="369"/>
      <c r="Q164" s="312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367">
        <v>4680115881563</v>
      </c>
      <c r="E165" s="312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69"/>
      <c r="O165" s="369"/>
      <c r="P165" s="369"/>
      <c r="Q165" s="312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367">
        <v>4680115882683</v>
      </c>
      <c r="E166" s="312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60" t="s">
        <v>279</v>
      </c>
      <c r="N166" s="369"/>
      <c r="O166" s="369"/>
      <c r="P166" s="369"/>
      <c r="Q166" s="312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367">
        <v>4680115882690</v>
      </c>
      <c r="E167" s="312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61" t="s">
        <v>282</v>
      </c>
      <c r="N167" s="369"/>
      <c r="O167" s="369"/>
      <c r="P167" s="369"/>
      <c r="Q167" s="312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367">
        <v>4680115882669</v>
      </c>
      <c r="E168" s="312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62" t="s">
        <v>285</v>
      </c>
      <c r="N168" s="369"/>
      <c r="O168" s="369"/>
      <c r="P168" s="369"/>
      <c r="Q168" s="312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367">
        <v>4680115882676</v>
      </c>
      <c r="E169" s="312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63" t="s">
        <v>288</v>
      </c>
      <c r="N169" s="369"/>
      <c r="O169" s="369"/>
      <c r="P169" s="369"/>
      <c r="Q169" s="312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367">
        <v>4607091387285</v>
      </c>
      <c r="E170" s="312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69"/>
      <c r="O170" s="369"/>
      <c r="P170" s="369"/>
      <c r="Q170" s="312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367">
        <v>4680115880986</v>
      </c>
      <c r="E171" s="312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6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69"/>
      <c r="O171" s="369"/>
      <c r="P171" s="369"/>
      <c r="Q171" s="312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367">
        <v>4680115880207</v>
      </c>
      <c r="E172" s="312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6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69"/>
      <c r="O172" s="369"/>
      <c r="P172" s="369"/>
      <c r="Q172" s="312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367">
        <v>4680115881785</v>
      </c>
      <c r="E173" s="312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67" t="s">
        <v>297</v>
      </c>
      <c r="N173" s="369"/>
      <c r="O173" s="369"/>
      <c r="P173" s="369"/>
      <c r="Q173" s="312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367">
        <v>4680115881679</v>
      </c>
      <c r="E174" s="312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6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69"/>
      <c r="O174" s="369"/>
      <c r="P174" s="369"/>
      <c r="Q174" s="312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367">
        <v>4680115880191</v>
      </c>
      <c r="E175" s="312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6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69"/>
      <c r="O175" s="369"/>
      <c r="P175" s="369"/>
      <c r="Q175" s="312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367">
        <v>4607091389845</v>
      </c>
      <c r="E176" s="312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7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69"/>
      <c r="O176" s="369"/>
      <c r="P176" s="369"/>
      <c r="Q176" s="312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71"/>
      <c r="B177" s="296"/>
      <c r="C177" s="296"/>
      <c r="D177" s="296"/>
      <c r="E177" s="296"/>
      <c r="F177" s="296"/>
      <c r="G177" s="296"/>
      <c r="H177" s="296"/>
      <c r="I177" s="296"/>
      <c r="J177" s="296"/>
      <c r="K177" s="296"/>
      <c r="L177" s="372"/>
      <c r="M177" s="370" t="s">
        <v>63</v>
      </c>
      <c r="N177" s="324"/>
      <c r="O177" s="324"/>
      <c r="P177" s="324"/>
      <c r="Q177" s="324"/>
      <c r="R177" s="324"/>
      <c r="S177" s="32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1"/>
      <c r="Y177" s="291"/>
    </row>
    <row r="178" spans="1:29" x14ac:dyDescent="0.2">
      <c r="A178" s="296"/>
      <c r="B178" s="296"/>
      <c r="C178" s="296"/>
      <c r="D178" s="296"/>
      <c r="E178" s="296"/>
      <c r="F178" s="296"/>
      <c r="G178" s="296"/>
      <c r="H178" s="296"/>
      <c r="I178" s="296"/>
      <c r="J178" s="296"/>
      <c r="K178" s="296"/>
      <c r="L178" s="372"/>
      <c r="M178" s="370" t="s">
        <v>63</v>
      </c>
      <c r="N178" s="324"/>
      <c r="O178" s="324"/>
      <c r="P178" s="324"/>
      <c r="Q178" s="324"/>
      <c r="R178" s="324"/>
      <c r="S178" s="325"/>
      <c r="T178" s="38" t="s">
        <v>62</v>
      </c>
      <c r="U178" s="290">
        <f>IFERROR(SUM(U161:U176),"0")</f>
        <v>0</v>
      </c>
      <c r="V178" s="290">
        <f>IFERROR(SUM(V161:V176),"0")</f>
        <v>0</v>
      </c>
      <c r="W178" s="38"/>
      <c r="X178" s="291"/>
      <c r="Y178" s="291"/>
    </row>
    <row r="179" spans="1:29" ht="14.25" customHeight="1" x14ac:dyDescent="0.25">
      <c r="A179" s="366" t="s">
        <v>65</v>
      </c>
      <c r="B179" s="296"/>
      <c r="C179" s="296"/>
      <c r="D179" s="296"/>
      <c r="E179" s="296"/>
      <c r="F179" s="296"/>
      <c r="G179" s="296"/>
      <c r="H179" s="296"/>
      <c r="I179" s="296"/>
      <c r="J179" s="296"/>
      <c r="K179" s="296"/>
      <c r="L179" s="296"/>
      <c r="M179" s="296"/>
      <c r="N179" s="296"/>
      <c r="O179" s="296"/>
      <c r="P179" s="296"/>
      <c r="Q179" s="296"/>
      <c r="R179" s="296"/>
      <c r="S179" s="296"/>
      <c r="T179" s="296"/>
      <c r="U179" s="296"/>
      <c r="V179" s="296"/>
      <c r="W179" s="296"/>
      <c r="X179" s="283"/>
      <c r="Y179" s="283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367">
        <v>4680115881556</v>
      </c>
      <c r="E180" s="312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71" t="s">
        <v>306</v>
      </c>
      <c r="N180" s="369"/>
      <c r="O180" s="369"/>
      <c r="P180" s="369"/>
      <c r="Q180" s="312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367">
        <v>4607091387766</v>
      </c>
      <c r="E181" s="312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69"/>
      <c r="O181" s="369"/>
      <c r="P181" s="369"/>
      <c r="Q181" s="312"/>
      <c r="R181" s="35"/>
      <c r="S181" s="35"/>
      <c r="T181" s="36" t="s">
        <v>62</v>
      </c>
      <c r="U181" s="288">
        <v>2500</v>
      </c>
      <c r="V181" s="289">
        <f t="shared" si="9"/>
        <v>2502.9</v>
      </c>
      <c r="W181" s="37">
        <f>IFERROR(IF(V181=0,"",ROUNDUP(V181/H181,0)*0.02175),"")</f>
        <v>6.7207499999999998</v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367">
        <v>4607091387957</v>
      </c>
      <c r="E182" s="312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69"/>
      <c r="O182" s="369"/>
      <c r="P182" s="369"/>
      <c r="Q182" s="312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367">
        <v>4607091387964</v>
      </c>
      <c r="E183" s="312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69"/>
      <c r="O183" s="369"/>
      <c r="P183" s="369"/>
      <c r="Q183" s="312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367">
        <v>4680115880573</v>
      </c>
      <c r="E184" s="312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75" t="s">
        <v>315</v>
      </c>
      <c r="N184" s="369"/>
      <c r="O184" s="369"/>
      <c r="P184" s="369"/>
      <c r="Q184" s="312"/>
      <c r="R184" s="35"/>
      <c r="S184" s="35"/>
      <c r="T184" s="36" t="s">
        <v>62</v>
      </c>
      <c r="U184" s="288">
        <v>0</v>
      </c>
      <c r="V184" s="289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367">
        <v>4680115881594</v>
      </c>
      <c r="E185" s="312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76" t="s">
        <v>318</v>
      </c>
      <c r="N185" s="369"/>
      <c r="O185" s="369"/>
      <c r="P185" s="369"/>
      <c r="Q185" s="312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367">
        <v>4680115881587</v>
      </c>
      <c r="E186" s="312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77" t="s">
        <v>321</v>
      </c>
      <c r="N186" s="369"/>
      <c r="O186" s="369"/>
      <c r="P186" s="369"/>
      <c r="Q186" s="312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367">
        <v>4680115880962</v>
      </c>
      <c r="E187" s="312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78" t="s">
        <v>324</v>
      </c>
      <c r="N187" s="369"/>
      <c r="O187" s="369"/>
      <c r="P187" s="369"/>
      <c r="Q187" s="312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367">
        <v>4680115881617</v>
      </c>
      <c r="E188" s="312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79" t="s">
        <v>327</v>
      </c>
      <c r="N188" s="369"/>
      <c r="O188" s="369"/>
      <c r="P188" s="369"/>
      <c r="Q188" s="312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367">
        <v>4680115881228</v>
      </c>
      <c r="E189" s="312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69"/>
      <c r="O189" s="369"/>
      <c r="P189" s="369"/>
      <c r="Q189" s="312"/>
      <c r="R189" s="35"/>
      <c r="S189" s="35"/>
      <c r="T189" s="36" t="s">
        <v>62</v>
      </c>
      <c r="U189" s="288">
        <v>0</v>
      </c>
      <c r="V189" s="289">
        <f t="shared" si="9"/>
        <v>0</v>
      </c>
      <c r="W189" s="37" t="str">
        <f>IFERROR(IF(V189=0,"",ROUNDUP(V189/H189,0)*0.00753),"")</f>
        <v/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367">
        <v>4680115881037</v>
      </c>
      <c r="E190" s="312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81" t="s">
        <v>332</v>
      </c>
      <c r="N190" s="369"/>
      <c r="O190" s="369"/>
      <c r="P190" s="369"/>
      <c r="Q190" s="312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367">
        <v>4680115881211</v>
      </c>
      <c r="E191" s="312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82" t="s">
        <v>335</v>
      </c>
      <c r="N191" s="369"/>
      <c r="O191" s="369"/>
      <c r="P191" s="369"/>
      <c r="Q191" s="312"/>
      <c r="R191" s="35"/>
      <c r="S191" s="35"/>
      <c r="T191" s="36" t="s">
        <v>62</v>
      </c>
      <c r="U191" s="288">
        <v>0</v>
      </c>
      <c r="V191" s="289">
        <f t="shared" si="9"/>
        <v>0</v>
      </c>
      <c r="W191" s="37" t="str">
        <f>IFERROR(IF(V191=0,"",ROUNDUP(V191/H191,0)*0.00753),"")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367">
        <v>4680115881020</v>
      </c>
      <c r="E192" s="312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83" t="s">
        <v>338</v>
      </c>
      <c r="N192" s="369"/>
      <c r="O192" s="369"/>
      <c r="P192" s="369"/>
      <c r="Q192" s="312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367">
        <v>4607091381672</v>
      </c>
      <c r="E193" s="312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69"/>
      <c r="O193" s="369"/>
      <c r="P193" s="369"/>
      <c r="Q193" s="312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367">
        <v>4607091387537</v>
      </c>
      <c r="E194" s="312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69"/>
      <c r="O194" s="369"/>
      <c r="P194" s="369"/>
      <c r="Q194" s="312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367">
        <v>4607091387513</v>
      </c>
      <c r="E195" s="312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69"/>
      <c r="O195" s="369"/>
      <c r="P195" s="369"/>
      <c r="Q195" s="312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367">
        <v>4680115882195</v>
      </c>
      <c r="E196" s="312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87" t="s">
        <v>347</v>
      </c>
      <c r="N196" s="369"/>
      <c r="O196" s="369"/>
      <c r="P196" s="369"/>
      <c r="Q196" s="312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367">
        <v>4680115880092</v>
      </c>
      <c r="E197" s="312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88" t="s">
        <v>350</v>
      </c>
      <c r="N197" s="369"/>
      <c r="O197" s="369"/>
      <c r="P197" s="369"/>
      <c r="Q197" s="312"/>
      <c r="R197" s="35"/>
      <c r="S197" s="35"/>
      <c r="T197" s="36" t="s">
        <v>62</v>
      </c>
      <c r="U197" s="288">
        <v>0</v>
      </c>
      <c r="V197" s="289">
        <f t="shared" si="9"/>
        <v>0</v>
      </c>
      <c r="W197" s="37" t="str">
        <f t="shared" si="10"/>
        <v/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367">
        <v>4680115880221</v>
      </c>
      <c r="E198" s="312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89" t="s">
        <v>353</v>
      </c>
      <c r="N198" s="369"/>
      <c r="O198" s="369"/>
      <c r="P198" s="369"/>
      <c r="Q198" s="312"/>
      <c r="R198" s="35"/>
      <c r="S198" s="35"/>
      <c r="T198" s="36" t="s">
        <v>62</v>
      </c>
      <c r="U198" s="288">
        <v>0</v>
      </c>
      <c r="V198" s="289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367">
        <v>4680115880504</v>
      </c>
      <c r="E199" s="312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9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69"/>
      <c r="O199" s="369"/>
      <c r="P199" s="369"/>
      <c r="Q199" s="312"/>
      <c r="R199" s="35"/>
      <c r="S199" s="35"/>
      <c r="T199" s="36" t="s">
        <v>62</v>
      </c>
      <c r="U199" s="288">
        <v>0</v>
      </c>
      <c r="V199" s="289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367">
        <v>4680115882164</v>
      </c>
      <c r="E200" s="312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91" t="s">
        <v>358</v>
      </c>
      <c r="N200" s="369"/>
      <c r="O200" s="369"/>
      <c r="P200" s="369"/>
      <c r="Q200" s="312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71"/>
      <c r="B201" s="296"/>
      <c r="C201" s="296"/>
      <c r="D201" s="296"/>
      <c r="E201" s="296"/>
      <c r="F201" s="296"/>
      <c r="G201" s="296"/>
      <c r="H201" s="296"/>
      <c r="I201" s="296"/>
      <c r="J201" s="296"/>
      <c r="K201" s="296"/>
      <c r="L201" s="372"/>
      <c r="M201" s="370" t="s">
        <v>63</v>
      </c>
      <c r="N201" s="324"/>
      <c r="O201" s="324"/>
      <c r="P201" s="324"/>
      <c r="Q201" s="324"/>
      <c r="R201" s="324"/>
      <c r="S201" s="32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308.64197530864197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309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6.7207499999999998</v>
      </c>
      <c r="X201" s="291"/>
      <c r="Y201" s="291"/>
    </row>
    <row r="202" spans="1:29" x14ac:dyDescent="0.2">
      <c r="A202" s="296"/>
      <c r="B202" s="296"/>
      <c r="C202" s="296"/>
      <c r="D202" s="296"/>
      <c r="E202" s="296"/>
      <c r="F202" s="296"/>
      <c r="G202" s="296"/>
      <c r="H202" s="296"/>
      <c r="I202" s="296"/>
      <c r="J202" s="296"/>
      <c r="K202" s="296"/>
      <c r="L202" s="372"/>
      <c r="M202" s="370" t="s">
        <v>63</v>
      </c>
      <c r="N202" s="324"/>
      <c r="O202" s="324"/>
      <c r="P202" s="324"/>
      <c r="Q202" s="324"/>
      <c r="R202" s="324"/>
      <c r="S202" s="325"/>
      <c r="T202" s="38" t="s">
        <v>62</v>
      </c>
      <c r="U202" s="290">
        <f>IFERROR(SUM(U180:U200),"0")</f>
        <v>2500</v>
      </c>
      <c r="V202" s="290">
        <f>IFERROR(SUM(V180:V200),"0")</f>
        <v>2502.9</v>
      </c>
      <c r="W202" s="38"/>
      <c r="X202" s="291"/>
      <c r="Y202" s="291"/>
    </row>
    <row r="203" spans="1:29" ht="14.25" customHeight="1" x14ac:dyDescent="0.25">
      <c r="A203" s="366" t="s">
        <v>196</v>
      </c>
      <c r="B203" s="296"/>
      <c r="C203" s="296"/>
      <c r="D203" s="296"/>
      <c r="E203" s="296"/>
      <c r="F203" s="296"/>
      <c r="G203" s="296"/>
      <c r="H203" s="296"/>
      <c r="I203" s="296"/>
      <c r="J203" s="296"/>
      <c r="K203" s="296"/>
      <c r="L203" s="296"/>
      <c r="M203" s="296"/>
      <c r="N203" s="296"/>
      <c r="O203" s="296"/>
      <c r="P203" s="296"/>
      <c r="Q203" s="296"/>
      <c r="R203" s="296"/>
      <c r="S203" s="296"/>
      <c r="T203" s="296"/>
      <c r="U203" s="296"/>
      <c r="V203" s="296"/>
      <c r="W203" s="296"/>
      <c r="X203" s="283"/>
      <c r="Y203" s="283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367">
        <v>4607091380880</v>
      </c>
      <c r="E204" s="312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69"/>
      <c r="O204" s="369"/>
      <c r="P204" s="369"/>
      <c r="Q204" s="312"/>
      <c r="R204" s="35"/>
      <c r="S204" s="35"/>
      <c r="T204" s="36" t="s">
        <v>62</v>
      </c>
      <c r="U204" s="288">
        <v>0</v>
      </c>
      <c r="V204" s="289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367">
        <v>4607091384482</v>
      </c>
      <c r="E205" s="312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69"/>
      <c r="O205" s="369"/>
      <c r="P205" s="369"/>
      <c r="Q205" s="312"/>
      <c r="R205" s="35"/>
      <c r="S205" s="35"/>
      <c r="T205" s="36" t="s">
        <v>62</v>
      </c>
      <c r="U205" s="288">
        <v>0</v>
      </c>
      <c r="V205" s="289">
        <f t="shared" si="11"/>
        <v>0</v>
      </c>
      <c r="W205" s="37" t="str">
        <f>IFERROR(IF(V205=0,"",ROUNDUP(V205/H205,0)*0.02175),"")</f>
        <v/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367">
        <v>4607091380897</v>
      </c>
      <c r="E206" s="312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69"/>
      <c r="O206" s="369"/>
      <c r="P206" s="369"/>
      <c r="Q206" s="312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367">
        <v>4680115880801</v>
      </c>
      <c r="E207" s="312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95" t="s">
        <v>367</v>
      </c>
      <c r="N207" s="369"/>
      <c r="O207" s="369"/>
      <c r="P207" s="369"/>
      <c r="Q207" s="312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367">
        <v>4680115880818</v>
      </c>
      <c r="E208" s="312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96" t="s">
        <v>370</v>
      </c>
      <c r="N208" s="369"/>
      <c r="O208" s="369"/>
      <c r="P208" s="369"/>
      <c r="Q208" s="312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367">
        <v>4680115880368</v>
      </c>
      <c r="E209" s="312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97" t="s">
        <v>373</v>
      </c>
      <c r="N209" s="369"/>
      <c r="O209" s="369"/>
      <c r="P209" s="369"/>
      <c r="Q209" s="312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71"/>
      <c r="B210" s="296"/>
      <c r="C210" s="296"/>
      <c r="D210" s="296"/>
      <c r="E210" s="296"/>
      <c r="F210" s="296"/>
      <c r="G210" s="296"/>
      <c r="H210" s="296"/>
      <c r="I210" s="296"/>
      <c r="J210" s="296"/>
      <c r="K210" s="296"/>
      <c r="L210" s="372"/>
      <c r="M210" s="370" t="s">
        <v>63</v>
      </c>
      <c r="N210" s="324"/>
      <c r="O210" s="324"/>
      <c r="P210" s="324"/>
      <c r="Q210" s="324"/>
      <c r="R210" s="324"/>
      <c r="S210" s="325"/>
      <c r="T210" s="38" t="s">
        <v>64</v>
      </c>
      <c r="U210" s="290">
        <f>IFERROR(U204/H204,"0")+IFERROR(U205/H205,"0")+IFERROR(U206/H206,"0")+IFERROR(U207/H207,"0")+IFERROR(U208/H208,"0")+IFERROR(U209/H209,"0")</f>
        <v>0</v>
      </c>
      <c r="V210" s="290">
        <f>IFERROR(V204/H204,"0")+IFERROR(V205/H205,"0")+IFERROR(V206/H206,"0")+IFERROR(V207/H207,"0")+IFERROR(V208/H208,"0")+IFERROR(V209/H209,"0")</f>
        <v>0</v>
      </c>
      <c r="W210" s="290">
        <f>IFERROR(IF(W204="",0,W204),"0")+IFERROR(IF(W205="",0,W205),"0")+IFERROR(IF(W206="",0,W206),"0")+IFERROR(IF(W207="",0,W207),"0")+IFERROR(IF(W208="",0,W208),"0")+IFERROR(IF(W209="",0,W209),"0")</f>
        <v>0</v>
      </c>
      <c r="X210" s="291"/>
      <c r="Y210" s="291"/>
    </row>
    <row r="211" spans="1:29" x14ac:dyDescent="0.2">
      <c r="A211" s="296"/>
      <c r="B211" s="296"/>
      <c r="C211" s="296"/>
      <c r="D211" s="296"/>
      <c r="E211" s="296"/>
      <c r="F211" s="296"/>
      <c r="G211" s="296"/>
      <c r="H211" s="296"/>
      <c r="I211" s="296"/>
      <c r="J211" s="296"/>
      <c r="K211" s="296"/>
      <c r="L211" s="372"/>
      <c r="M211" s="370" t="s">
        <v>63</v>
      </c>
      <c r="N211" s="324"/>
      <c r="O211" s="324"/>
      <c r="P211" s="324"/>
      <c r="Q211" s="324"/>
      <c r="R211" s="324"/>
      <c r="S211" s="325"/>
      <c r="T211" s="38" t="s">
        <v>62</v>
      </c>
      <c r="U211" s="290">
        <f>IFERROR(SUM(U204:U209),"0")</f>
        <v>0</v>
      </c>
      <c r="V211" s="290">
        <f>IFERROR(SUM(V204:V209),"0")</f>
        <v>0</v>
      </c>
      <c r="W211" s="38"/>
      <c r="X211" s="291"/>
      <c r="Y211" s="291"/>
    </row>
    <row r="212" spans="1:29" ht="14.25" customHeight="1" x14ac:dyDescent="0.25">
      <c r="A212" s="366" t="s">
        <v>79</v>
      </c>
      <c r="B212" s="296"/>
      <c r="C212" s="296"/>
      <c r="D212" s="296"/>
      <c r="E212" s="296"/>
      <c r="F212" s="296"/>
      <c r="G212" s="296"/>
      <c r="H212" s="296"/>
      <c r="I212" s="296"/>
      <c r="J212" s="296"/>
      <c r="K212" s="296"/>
      <c r="L212" s="296"/>
      <c r="M212" s="296"/>
      <c r="N212" s="296"/>
      <c r="O212" s="296"/>
      <c r="P212" s="296"/>
      <c r="Q212" s="296"/>
      <c r="R212" s="296"/>
      <c r="S212" s="296"/>
      <c r="T212" s="296"/>
      <c r="U212" s="296"/>
      <c r="V212" s="296"/>
      <c r="W212" s="296"/>
      <c r="X212" s="283"/>
      <c r="Y212" s="283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367">
        <v>4607091388374</v>
      </c>
      <c r="E213" s="312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98" t="s">
        <v>376</v>
      </c>
      <c r="N213" s="369"/>
      <c r="O213" s="369"/>
      <c r="P213" s="369"/>
      <c r="Q213" s="312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367">
        <v>4607091388381</v>
      </c>
      <c r="E214" s="312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99" t="s">
        <v>379</v>
      </c>
      <c r="N214" s="369"/>
      <c r="O214" s="369"/>
      <c r="P214" s="369"/>
      <c r="Q214" s="312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367">
        <v>4607091388404</v>
      </c>
      <c r="E215" s="312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5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69"/>
      <c r="O215" s="369"/>
      <c r="P215" s="369"/>
      <c r="Q215" s="312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x14ac:dyDescent="0.2">
      <c r="A216" s="371"/>
      <c r="B216" s="296"/>
      <c r="C216" s="296"/>
      <c r="D216" s="296"/>
      <c r="E216" s="296"/>
      <c r="F216" s="296"/>
      <c r="G216" s="296"/>
      <c r="H216" s="296"/>
      <c r="I216" s="296"/>
      <c r="J216" s="296"/>
      <c r="K216" s="296"/>
      <c r="L216" s="372"/>
      <c r="M216" s="370" t="s">
        <v>63</v>
      </c>
      <c r="N216" s="324"/>
      <c r="O216" s="324"/>
      <c r="P216" s="324"/>
      <c r="Q216" s="324"/>
      <c r="R216" s="324"/>
      <c r="S216" s="325"/>
      <c r="T216" s="38" t="s">
        <v>64</v>
      </c>
      <c r="U216" s="290">
        <f>IFERROR(U213/H213,"0")+IFERROR(U214/H214,"0")+IFERROR(U215/H215,"0")</f>
        <v>0</v>
      </c>
      <c r="V216" s="290">
        <f>IFERROR(V213/H213,"0")+IFERROR(V214/H214,"0")+IFERROR(V215/H215,"0")</f>
        <v>0</v>
      </c>
      <c r="W216" s="290">
        <f>IFERROR(IF(W213="",0,W213),"0")+IFERROR(IF(W214="",0,W214),"0")+IFERROR(IF(W215="",0,W215),"0")</f>
        <v>0</v>
      </c>
      <c r="X216" s="291"/>
      <c r="Y216" s="291"/>
    </row>
    <row r="217" spans="1:29" x14ac:dyDescent="0.2">
      <c r="A217" s="296"/>
      <c r="B217" s="296"/>
      <c r="C217" s="296"/>
      <c r="D217" s="296"/>
      <c r="E217" s="296"/>
      <c r="F217" s="296"/>
      <c r="G217" s="296"/>
      <c r="H217" s="296"/>
      <c r="I217" s="296"/>
      <c r="J217" s="296"/>
      <c r="K217" s="296"/>
      <c r="L217" s="372"/>
      <c r="M217" s="370" t="s">
        <v>63</v>
      </c>
      <c r="N217" s="324"/>
      <c r="O217" s="324"/>
      <c r="P217" s="324"/>
      <c r="Q217" s="324"/>
      <c r="R217" s="324"/>
      <c r="S217" s="325"/>
      <c r="T217" s="38" t="s">
        <v>62</v>
      </c>
      <c r="U217" s="290">
        <f>IFERROR(SUM(U213:U215),"0")</f>
        <v>0</v>
      </c>
      <c r="V217" s="290">
        <f>IFERROR(SUM(V213:V215),"0")</f>
        <v>0</v>
      </c>
      <c r="W217" s="38"/>
      <c r="X217" s="291"/>
      <c r="Y217" s="291"/>
    </row>
    <row r="218" spans="1:29" ht="14.25" customHeight="1" x14ac:dyDescent="0.25">
      <c r="A218" s="366" t="s">
        <v>382</v>
      </c>
      <c r="B218" s="296"/>
      <c r="C218" s="296"/>
      <c r="D218" s="296"/>
      <c r="E218" s="296"/>
      <c r="F218" s="296"/>
      <c r="G218" s="296"/>
      <c r="H218" s="296"/>
      <c r="I218" s="296"/>
      <c r="J218" s="296"/>
      <c r="K218" s="296"/>
      <c r="L218" s="296"/>
      <c r="M218" s="296"/>
      <c r="N218" s="296"/>
      <c r="O218" s="296"/>
      <c r="P218" s="296"/>
      <c r="Q218" s="296"/>
      <c r="R218" s="296"/>
      <c r="S218" s="296"/>
      <c r="T218" s="296"/>
      <c r="U218" s="296"/>
      <c r="V218" s="296"/>
      <c r="W218" s="296"/>
      <c r="X218" s="283"/>
      <c r="Y218" s="283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367">
        <v>4680115880122</v>
      </c>
      <c r="E219" s="312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50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69"/>
      <c r="O219" s="369"/>
      <c r="P219" s="369"/>
      <c r="Q219" s="312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367">
        <v>4680115881808</v>
      </c>
      <c r="E220" s="312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502" t="s">
        <v>388</v>
      </c>
      <c r="N220" s="369"/>
      <c r="O220" s="369"/>
      <c r="P220" s="369"/>
      <c r="Q220" s="312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367">
        <v>4680115881822</v>
      </c>
      <c r="E221" s="312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503" t="s">
        <v>391</v>
      </c>
      <c r="N221" s="369"/>
      <c r="O221" s="369"/>
      <c r="P221" s="369"/>
      <c r="Q221" s="312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367">
        <v>4680115880016</v>
      </c>
      <c r="E222" s="312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5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69"/>
      <c r="O222" s="369"/>
      <c r="P222" s="369"/>
      <c r="Q222" s="312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71"/>
      <c r="B223" s="296"/>
      <c r="C223" s="296"/>
      <c r="D223" s="296"/>
      <c r="E223" s="296"/>
      <c r="F223" s="296"/>
      <c r="G223" s="296"/>
      <c r="H223" s="296"/>
      <c r="I223" s="296"/>
      <c r="J223" s="296"/>
      <c r="K223" s="296"/>
      <c r="L223" s="372"/>
      <c r="M223" s="370" t="s">
        <v>63</v>
      </c>
      <c r="N223" s="324"/>
      <c r="O223" s="324"/>
      <c r="P223" s="324"/>
      <c r="Q223" s="324"/>
      <c r="R223" s="324"/>
      <c r="S223" s="32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296"/>
      <c r="B224" s="296"/>
      <c r="C224" s="296"/>
      <c r="D224" s="296"/>
      <c r="E224" s="296"/>
      <c r="F224" s="296"/>
      <c r="G224" s="296"/>
      <c r="H224" s="296"/>
      <c r="I224" s="296"/>
      <c r="J224" s="296"/>
      <c r="K224" s="296"/>
      <c r="L224" s="372"/>
      <c r="M224" s="370" t="s">
        <v>63</v>
      </c>
      <c r="N224" s="324"/>
      <c r="O224" s="324"/>
      <c r="P224" s="324"/>
      <c r="Q224" s="324"/>
      <c r="R224" s="324"/>
      <c r="S224" s="32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65" t="s">
        <v>394</v>
      </c>
      <c r="B225" s="296"/>
      <c r="C225" s="296"/>
      <c r="D225" s="296"/>
      <c r="E225" s="296"/>
      <c r="F225" s="296"/>
      <c r="G225" s="296"/>
      <c r="H225" s="296"/>
      <c r="I225" s="296"/>
      <c r="J225" s="296"/>
      <c r="K225" s="296"/>
      <c r="L225" s="296"/>
      <c r="M225" s="296"/>
      <c r="N225" s="296"/>
      <c r="O225" s="296"/>
      <c r="P225" s="296"/>
      <c r="Q225" s="296"/>
      <c r="R225" s="296"/>
      <c r="S225" s="296"/>
      <c r="T225" s="296"/>
      <c r="U225" s="296"/>
      <c r="V225" s="296"/>
      <c r="W225" s="296"/>
      <c r="X225" s="284"/>
      <c r="Y225" s="284"/>
    </row>
    <row r="226" spans="1:29" ht="14.25" customHeight="1" x14ac:dyDescent="0.25">
      <c r="A226" s="366" t="s">
        <v>103</v>
      </c>
      <c r="B226" s="296"/>
      <c r="C226" s="296"/>
      <c r="D226" s="296"/>
      <c r="E226" s="296"/>
      <c r="F226" s="296"/>
      <c r="G226" s="296"/>
      <c r="H226" s="296"/>
      <c r="I226" s="296"/>
      <c r="J226" s="296"/>
      <c r="K226" s="296"/>
      <c r="L226" s="296"/>
      <c r="M226" s="296"/>
      <c r="N226" s="296"/>
      <c r="O226" s="296"/>
      <c r="P226" s="296"/>
      <c r="Q226" s="296"/>
      <c r="R226" s="296"/>
      <c r="S226" s="296"/>
      <c r="T226" s="296"/>
      <c r="U226" s="296"/>
      <c r="V226" s="296"/>
      <c r="W226" s="296"/>
      <c r="X226" s="283"/>
      <c r="Y226" s="283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367">
        <v>4607091387421</v>
      </c>
      <c r="E227" s="312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69"/>
      <c r="O227" s="369"/>
      <c r="P227" s="369"/>
      <c r="Q227" s="312"/>
      <c r="R227" s="35"/>
      <c r="S227" s="35"/>
      <c r="T227" s="36" t="s">
        <v>62</v>
      </c>
      <c r="U227" s="288">
        <v>0</v>
      </c>
      <c r="V227" s="289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367">
        <v>4607091387421</v>
      </c>
      <c r="E228" s="312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5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69"/>
      <c r="O228" s="369"/>
      <c r="P228" s="369"/>
      <c r="Q228" s="312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367">
        <v>4607091387452</v>
      </c>
      <c r="E229" s="312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69"/>
      <c r="O229" s="369"/>
      <c r="P229" s="369"/>
      <c r="Q229" s="312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367">
        <v>4607091387452</v>
      </c>
      <c r="E230" s="312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5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69"/>
      <c r="O230" s="369"/>
      <c r="P230" s="369"/>
      <c r="Q230" s="312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367">
        <v>4607091385984</v>
      </c>
      <c r="E231" s="312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50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69"/>
      <c r="O231" s="369"/>
      <c r="P231" s="369"/>
      <c r="Q231" s="312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367">
        <v>4607091387438</v>
      </c>
      <c r="E232" s="312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5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69"/>
      <c r="O232" s="369"/>
      <c r="P232" s="369"/>
      <c r="Q232" s="312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367">
        <v>4607091387469</v>
      </c>
      <c r="E233" s="312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5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69"/>
      <c r="O233" s="369"/>
      <c r="P233" s="369"/>
      <c r="Q233" s="312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71"/>
      <c r="B234" s="296"/>
      <c r="C234" s="296"/>
      <c r="D234" s="296"/>
      <c r="E234" s="296"/>
      <c r="F234" s="296"/>
      <c r="G234" s="296"/>
      <c r="H234" s="296"/>
      <c r="I234" s="296"/>
      <c r="J234" s="296"/>
      <c r="K234" s="296"/>
      <c r="L234" s="372"/>
      <c r="M234" s="370" t="s">
        <v>63</v>
      </c>
      <c r="N234" s="324"/>
      <c r="O234" s="324"/>
      <c r="P234" s="324"/>
      <c r="Q234" s="324"/>
      <c r="R234" s="324"/>
      <c r="S234" s="32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0</v>
      </c>
      <c r="V234" s="290">
        <f>IFERROR(V227/H227,"0")+IFERROR(V228/H228,"0")+IFERROR(V229/H229,"0")+IFERROR(V230/H230,"0")+IFERROR(V231/H231,"0")+IFERROR(V232/H232,"0")+IFERROR(V233/H233,"0")</f>
        <v>0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1"/>
      <c r="Y234" s="291"/>
    </row>
    <row r="235" spans="1:29" x14ac:dyDescent="0.2">
      <c r="A235" s="296"/>
      <c r="B235" s="296"/>
      <c r="C235" s="296"/>
      <c r="D235" s="296"/>
      <c r="E235" s="296"/>
      <c r="F235" s="296"/>
      <c r="G235" s="296"/>
      <c r="H235" s="296"/>
      <c r="I235" s="296"/>
      <c r="J235" s="296"/>
      <c r="K235" s="296"/>
      <c r="L235" s="372"/>
      <c r="M235" s="370" t="s">
        <v>63</v>
      </c>
      <c r="N235" s="324"/>
      <c r="O235" s="324"/>
      <c r="P235" s="324"/>
      <c r="Q235" s="324"/>
      <c r="R235" s="324"/>
      <c r="S235" s="325"/>
      <c r="T235" s="38" t="s">
        <v>62</v>
      </c>
      <c r="U235" s="290">
        <f>IFERROR(SUM(U227:U233),"0")</f>
        <v>0</v>
      </c>
      <c r="V235" s="290">
        <f>IFERROR(SUM(V227:V233),"0")</f>
        <v>0</v>
      </c>
      <c r="W235" s="38"/>
      <c r="X235" s="291"/>
      <c r="Y235" s="291"/>
    </row>
    <row r="236" spans="1:29" ht="14.25" customHeight="1" x14ac:dyDescent="0.25">
      <c r="A236" s="366" t="s">
        <v>57</v>
      </c>
      <c r="B236" s="296"/>
      <c r="C236" s="296"/>
      <c r="D236" s="296"/>
      <c r="E236" s="296"/>
      <c r="F236" s="296"/>
      <c r="G236" s="296"/>
      <c r="H236" s="296"/>
      <c r="I236" s="296"/>
      <c r="J236" s="296"/>
      <c r="K236" s="296"/>
      <c r="L236" s="296"/>
      <c r="M236" s="296"/>
      <c r="N236" s="296"/>
      <c r="O236" s="296"/>
      <c r="P236" s="296"/>
      <c r="Q236" s="296"/>
      <c r="R236" s="296"/>
      <c r="S236" s="296"/>
      <c r="T236" s="296"/>
      <c r="U236" s="296"/>
      <c r="V236" s="296"/>
      <c r="W236" s="296"/>
      <c r="X236" s="283"/>
      <c r="Y236" s="283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367">
        <v>4607091387292</v>
      </c>
      <c r="E237" s="312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5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69"/>
      <c r="O237" s="369"/>
      <c r="P237" s="369"/>
      <c r="Q237" s="312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367">
        <v>4607091387315</v>
      </c>
      <c r="E238" s="312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69"/>
      <c r="O238" s="369"/>
      <c r="P238" s="369"/>
      <c r="Q238" s="312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71"/>
      <c r="B239" s="296"/>
      <c r="C239" s="296"/>
      <c r="D239" s="296"/>
      <c r="E239" s="296"/>
      <c r="F239" s="296"/>
      <c r="G239" s="296"/>
      <c r="H239" s="296"/>
      <c r="I239" s="296"/>
      <c r="J239" s="296"/>
      <c r="K239" s="296"/>
      <c r="L239" s="372"/>
      <c r="M239" s="370" t="s">
        <v>63</v>
      </c>
      <c r="N239" s="324"/>
      <c r="O239" s="324"/>
      <c r="P239" s="324"/>
      <c r="Q239" s="324"/>
      <c r="R239" s="324"/>
      <c r="S239" s="32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296"/>
      <c r="B240" s="296"/>
      <c r="C240" s="296"/>
      <c r="D240" s="296"/>
      <c r="E240" s="296"/>
      <c r="F240" s="296"/>
      <c r="G240" s="296"/>
      <c r="H240" s="296"/>
      <c r="I240" s="296"/>
      <c r="J240" s="296"/>
      <c r="K240" s="296"/>
      <c r="L240" s="372"/>
      <c r="M240" s="370" t="s">
        <v>63</v>
      </c>
      <c r="N240" s="324"/>
      <c r="O240" s="324"/>
      <c r="P240" s="324"/>
      <c r="Q240" s="324"/>
      <c r="R240" s="324"/>
      <c r="S240" s="32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65" t="s">
        <v>411</v>
      </c>
      <c r="B241" s="296"/>
      <c r="C241" s="296"/>
      <c r="D241" s="296"/>
      <c r="E241" s="296"/>
      <c r="F241" s="296"/>
      <c r="G241" s="296"/>
      <c r="H241" s="296"/>
      <c r="I241" s="296"/>
      <c r="J241" s="296"/>
      <c r="K241" s="296"/>
      <c r="L241" s="296"/>
      <c r="M241" s="296"/>
      <c r="N241" s="296"/>
      <c r="O241" s="296"/>
      <c r="P241" s="296"/>
      <c r="Q241" s="296"/>
      <c r="R241" s="296"/>
      <c r="S241" s="296"/>
      <c r="T241" s="296"/>
      <c r="U241" s="296"/>
      <c r="V241" s="296"/>
      <c r="W241" s="296"/>
      <c r="X241" s="284"/>
      <c r="Y241" s="284"/>
    </row>
    <row r="242" spans="1:29" ht="14.25" customHeight="1" x14ac:dyDescent="0.25">
      <c r="A242" s="366" t="s">
        <v>57</v>
      </c>
      <c r="B242" s="296"/>
      <c r="C242" s="296"/>
      <c r="D242" s="296"/>
      <c r="E242" s="296"/>
      <c r="F242" s="296"/>
      <c r="G242" s="296"/>
      <c r="H242" s="296"/>
      <c r="I242" s="296"/>
      <c r="J242" s="296"/>
      <c r="K242" s="296"/>
      <c r="L242" s="296"/>
      <c r="M242" s="296"/>
      <c r="N242" s="296"/>
      <c r="O242" s="296"/>
      <c r="P242" s="296"/>
      <c r="Q242" s="296"/>
      <c r="R242" s="296"/>
      <c r="S242" s="296"/>
      <c r="T242" s="296"/>
      <c r="U242" s="296"/>
      <c r="V242" s="296"/>
      <c r="W242" s="296"/>
      <c r="X242" s="283"/>
      <c r="Y242" s="283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367">
        <v>4607091383232</v>
      </c>
      <c r="E243" s="312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51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69"/>
      <c r="O243" s="369"/>
      <c r="P243" s="369"/>
      <c r="Q243" s="312"/>
      <c r="R243" s="35"/>
      <c r="S243" s="35"/>
      <c r="T243" s="36" t="s">
        <v>62</v>
      </c>
      <c r="U243" s="288">
        <v>0</v>
      </c>
      <c r="V243" s="289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367">
        <v>4607091383836</v>
      </c>
      <c r="E244" s="312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69"/>
      <c r="O244" s="369"/>
      <c r="P244" s="369"/>
      <c r="Q244" s="312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71"/>
      <c r="B245" s="296"/>
      <c r="C245" s="296"/>
      <c r="D245" s="296"/>
      <c r="E245" s="296"/>
      <c r="F245" s="296"/>
      <c r="G245" s="296"/>
      <c r="H245" s="296"/>
      <c r="I245" s="296"/>
      <c r="J245" s="296"/>
      <c r="K245" s="296"/>
      <c r="L245" s="372"/>
      <c r="M245" s="370" t="s">
        <v>63</v>
      </c>
      <c r="N245" s="324"/>
      <c r="O245" s="324"/>
      <c r="P245" s="324"/>
      <c r="Q245" s="324"/>
      <c r="R245" s="324"/>
      <c r="S245" s="325"/>
      <c r="T245" s="38" t="s">
        <v>64</v>
      </c>
      <c r="U245" s="290">
        <f>IFERROR(U243/H243,"0")+IFERROR(U244/H244,"0")</f>
        <v>0</v>
      </c>
      <c r="V245" s="290">
        <f>IFERROR(V243/H243,"0")+IFERROR(V244/H244,"0")</f>
        <v>0</v>
      </c>
      <c r="W245" s="290">
        <f>IFERROR(IF(W243="",0,W243),"0")+IFERROR(IF(W244="",0,W244),"0")</f>
        <v>0</v>
      </c>
      <c r="X245" s="291"/>
      <c r="Y245" s="291"/>
    </row>
    <row r="246" spans="1:29" x14ac:dyDescent="0.2">
      <c r="A246" s="296"/>
      <c r="B246" s="296"/>
      <c r="C246" s="296"/>
      <c r="D246" s="296"/>
      <c r="E246" s="296"/>
      <c r="F246" s="296"/>
      <c r="G246" s="296"/>
      <c r="H246" s="296"/>
      <c r="I246" s="296"/>
      <c r="J246" s="296"/>
      <c r="K246" s="296"/>
      <c r="L246" s="372"/>
      <c r="M246" s="370" t="s">
        <v>63</v>
      </c>
      <c r="N246" s="324"/>
      <c r="O246" s="324"/>
      <c r="P246" s="324"/>
      <c r="Q246" s="324"/>
      <c r="R246" s="324"/>
      <c r="S246" s="325"/>
      <c r="T246" s="38" t="s">
        <v>62</v>
      </c>
      <c r="U246" s="290">
        <f>IFERROR(SUM(U243:U244),"0")</f>
        <v>0</v>
      </c>
      <c r="V246" s="290">
        <f>IFERROR(SUM(V243:V244),"0")</f>
        <v>0</v>
      </c>
      <c r="W246" s="38"/>
      <c r="X246" s="291"/>
      <c r="Y246" s="291"/>
    </row>
    <row r="247" spans="1:29" ht="14.25" customHeight="1" x14ac:dyDescent="0.25">
      <c r="A247" s="366" t="s">
        <v>65</v>
      </c>
      <c r="B247" s="296"/>
      <c r="C247" s="296"/>
      <c r="D247" s="296"/>
      <c r="E247" s="296"/>
      <c r="F247" s="296"/>
      <c r="G247" s="296"/>
      <c r="H247" s="296"/>
      <c r="I247" s="296"/>
      <c r="J247" s="296"/>
      <c r="K247" s="296"/>
      <c r="L247" s="296"/>
      <c r="M247" s="296"/>
      <c r="N247" s="296"/>
      <c r="O247" s="296"/>
      <c r="P247" s="296"/>
      <c r="Q247" s="296"/>
      <c r="R247" s="296"/>
      <c r="S247" s="296"/>
      <c r="T247" s="296"/>
      <c r="U247" s="296"/>
      <c r="V247" s="296"/>
      <c r="W247" s="296"/>
      <c r="X247" s="283"/>
      <c r="Y247" s="283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367">
        <v>4607091387919</v>
      </c>
      <c r="E248" s="312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69"/>
      <c r="O248" s="369"/>
      <c r="P248" s="369"/>
      <c r="Q248" s="312"/>
      <c r="R248" s="35"/>
      <c r="S248" s="35"/>
      <c r="T248" s="36" t="s">
        <v>62</v>
      </c>
      <c r="U248" s="288">
        <v>0</v>
      </c>
      <c r="V248" s="289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367">
        <v>4607091383942</v>
      </c>
      <c r="E249" s="312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51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69"/>
      <c r="O249" s="369"/>
      <c r="P249" s="369"/>
      <c r="Q249" s="312"/>
      <c r="R249" s="35"/>
      <c r="S249" s="35"/>
      <c r="T249" s="36" t="s">
        <v>62</v>
      </c>
      <c r="U249" s="288">
        <v>0</v>
      </c>
      <c r="V249" s="289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367">
        <v>4607091383959</v>
      </c>
      <c r="E250" s="312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51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69"/>
      <c r="O250" s="369"/>
      <c r="P250" s="369"/>
      <c r="Q250" s="312"/>
      <c r="R250" s="35"/>
      <c r="S250" s="35"/>
      <c r="T250" s="36" t="s">
        <v>62</v>
      </c>
      <c r="U250" s="288">
        <v>0</v>
      </c>
      <c r="V250" s="289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5" t="s">
        <v>1</v>
      </c>
    </row>
    <row r="251" spans="1:29" x14ac:dyDescent="0.2">
      <c r="A251" s="371"/>
      <c r="B251" s="296"/>
      <c r="C251" s="296"/>
      <c r="D251" s="296"/>
      <c r="E251" s="296"/>
      <c r="F251" s="296"/>
      <c r="G251" s="296"/>
      <c r="H251" s="296"/>
      <c r="I251" s="296"/>
      <c r="J251" s="296"/>
      <c r="K251" s="296"/>
      <c r="L251" s="372"/>
      <c r="M251" s="370" t="s">
        <v>63</v>
      </c>
      <c r="N251" s="324"/>
      <c r="O251" s="324"/>
      <c r="P251" s="324"/>
      <c r="Q251" s="324"/>
      <c r="R251" s="324"/>
      <c r="S251" s="325"/>
      <c r="T251" s="38" t="s">
        <v>64</v>
      </c>
      <c r="U251" s="290">
        <f>IFERROR(U248/H248,"0")+IFERROR(U249/H249,"0")+IFERROR(U250/H250,"0")</f>
        <v>0</v>
      </c>
      <c r="V251" s="290">
        <f>IFERROR(V248/H248,"0")+IFERROR(V249/H249,"0")+IFERROR(V250/H250,"0")</f>
        <v>0</v>
      </c>
      <c r="W251" s="290">
        <f>IFERROR(IF(W248="",0,W248),"0")+IFERROR(IF(W249="",0,W249),"0")+IFERROR(IF(W250="",0,W250),"0")</f>
        <v>0</v>
      </c>
      <c r="X251" s="291"/>
      <c r="Y251" s="291"/>
    </row>
    <row r="252" spans="1:29" x14ac:dyDescent="0.2">
      <c r="A252" s="296"/>
      <c r="B252" s="296"/>
      <c r="C252" s="296"/>
      <c r="D252" s="296"/>
      <c r="E252" s="296"/>
      <c r="F252" s="296"/>
      <c r="G252" s="296"/>
      <c r="H252" s="296"/>
      <c r="I252" s="296"/>
      <c r="J252" s="296"/>
      <c r="K252" s="296"/>
      <c r="L252" s="372"/>
      <c r="M252" s="370" t="s">
        <v>63</v>
      </c>
      <c r="N252" s="324"/>
      <c r="O252" s="324"/>
      <c r="P252" s="324"/>
      <c r="Q252" s="324"/>
      <c r="R252" s="324"/>
      <c r="S252" s="325"/>
      <c r="T252" s="38" t="s">
        <v>62</v>
      </c>
      <c r="U252" s="290">
        <f>IFERROR(SUM(U248:U250),"0")</f>
        <v>0</v>
      </c>
      <c r="V252" s="290">
        <f>IFERROR(SUM(V248:V250),"0")</f>
        <v>0</v>
      </c>
      <c r="W252" s="38"/>
      <c r="X252" s="291"/>
      <c r="Y252" s="291"/>
    </row>
    <row r="253" spans="1:29" ht="14.25" customHeight="1" x14ac:dyDescent="0.25">
      <c r="A253" s="366" t="s">
        <v>196</v>
      </c>
      <c r="B253" s="296"/>
      <c r="C253" s="296"/>
      <c r="D253" s="296"/>
      <c r="E253" s="296"/>
      <c r="F253" s="296"/>
      <c r="G253" s="296"/>
      <c r="H253" s="296"/>
      <c r="I253" s="296"/>
      <c r="J253" s="296"/>
      <c r="K253" s="296"/>
      <c r="L253" s="296"/>
      <c r="M253" s="296"/>
      <c r="N253" s="296"/>
      <c r="O253" s="296"/>
      <c r="P253" s="296"/>
      <c r="Q253" s="296"/>
      <c r="R253" s="296"/>
      <c r="S253" s="296"/>
      <c r="T253" s="296"/>
      <c r="U253" s="296"/>
      <c r="V253" s="296"/>
      <c r="W253" s="296"/>
      <c r="X253" s="283"/>
      <c r="Y253" s="283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367">
        <v>4607091388831</v>
      </c>
      <c r="E254" s="312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5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69"/>
      <c r="O254" s="369"/>
      <c r="P254" s="369"/>
      <c r="Q254" s="312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x14ac:dyDescent="0.2">
      <c r="A255" s="371"/>
      <c r="B255" s="296"/>
      <c r="C255" s="296"/>
      <c r="D255" s="296"/>
      <c r="E255" s="296"/>
      <c r="F255" s="296"/>
      <c r="G255" s="296"/>
      <c r="H255" s="296"/>
      <c r="I255" s="296"/>
      <c r="J255" s="296"/>
      <c r="K255" s="296"/>
      <c r="L255" s="372"/>
      <c r="M255" s="370" t="s">
        <v>63</v>
      </c>
      <c r="N255" s="324"/>
      <c r="O255" s="324"/>
      <c r="P255" s="324"/>
      <c r="Q255" s="324"/>
      <c r="R255" s="324"/>
      <c r="S255" s="32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x14ac:dyDescent="0.2">
      <c r="A256" s="296"/>
      <c r="B256" s="296"/>
      <c r="C256" s="296"/>
      <c r="D256" s="296"/>
      <c r="E256" s="296"/>
      <c r="F256" s="296"/>
      <c r="G256" s="296"/>
      <c r="H256" s="296"/>
      <c r="I256" s="296"/>
      <c r="J256" s="296"/>
      <c r="K256" s="296"/>
      <c r="L256" s="372"/>
      <c r="M256" s="370" t="s">
        <v>63</v>
      </c>
      <c r="N256" s="324"/>
      <c r="O256" s="324"/>
      <c r="P256" s="324"/>
      <c r="Q256" s="324"/>
      <c r="R256" s="324"/>
      <c r="S256" s="32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66" t="s">
        <v>79</v>
      </c>
      <c r="B257" s="296"/>
      <c r="C257" s="296"/>
      <c r="D257" s="296"/>
      <c r="E257" s="296"/>
      <c r="F257" s="296"/>
      <c r="G257" s="296"/>
      <c r="H257" s="296"/>
      <c r="I257" s="296"/>
      <c r="J257" s="296"/>
      <c r="K257" s="296"/>
      <c r="L257" s="296"/>
      <c r="M257" s="296"/>
      <c r="N257" s="296"/>
      <c r="O257" s="296"/>
      <c r="P257" s="296"/>
      <c r="Q257" s="296"/>
      <c r="R257" s="296"/>
      <c r="S257" s="296"/>
      <c r="T257" s="296"/>
      <c r="U257" s="296"/>
      <c r="V257" s="296"/>
      <c r="W257" s="296"/>
      <c r="X257" s="283"/>
      <c r="Y257" s="283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367">
        <v>4607091383102</v>
      </c>
      <c r="E258" s="312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5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69"/>
      <c r="O258" s="369"/>
      <c r="P258" s="369"/>
      <c r="Q258" s="312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71"/>
      <c r="B259" s="296"/>
      <c r="C259" s="296"/>
      <c r="D259" s="296"/>
      <c r="E259" s="296"/>
      <c r="F259" s="296"/>
      <c r="G259" s="296"/>
      <c r="H259" s="296"/>
      <c r="I259" s="296"/>
      <c r="J259" s="296"/>
      <c r="K259" s="296"/>
      <c r="L259" s="372"/>
      <c r="M259" s="370" t="s">
        <v>63</v>
      </c>
      <c r="N259" s="324"/>
      <c r="O259" s="324"/>
      <c r="P259" s="324"/>
      <c r="Q259" s="324"/>
      <c r="R259" s="324"/>
      <c r="S259" s="32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296"/>
      <c r="B260" s="296"/>
      <c r="C260" s="296"/>
      <c r="D260" s="296"/>
      <c r="E260" s="296"/>
      <c r="F260" s="296"/>
      <c r="G260" s="296"/>
      <c r="H260" s="296"/>
      <c r="I260" s="296"/>
      <c r="J260" s="296"/>
      <c r="K260" s="296"/>
      <c r="L260" s="372"/>
      <c r="M260" s="370" t="s">
        <v>63</v>
      </c>
      <c r="N260" s="324"/>
      <c r="O260" s="324"/>
      <c r="P260" s="324"/>
      <c r="Q260" s="324"/>
      <c r="R260" s="324"/>
      <c r="S260" s="32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63" t="s">
        <v>426</v>
      </c>
      <c r="B261" s="364"/>
      <c r="C261" s="364"/>
      <c r="D261" s="364"/>
      <c r="E261" s="364"/>
      <c r="F261" s="364"/>
      <c r="G261" s="364"/>
      <c r="H261" s="364"/>
      <c r="I261" s="364"/>
      <c r="J261" s="364"/>
      <c r="K261" s="364"/>
      <c r="L261" s="364"/>
      <c r="M261" s="364"/>
      <c r="N261" s="364"/>
      <c r="O261" s="364"/>
      <c r="P261" s="364"/>
      <c r="Q261" s="364"/>
      <c r="R261" s="364"/>
      <c r="S261" s="364"/>
      <c r="T261" s="364"/>
      <c r="U261" s="364"/>
      <c r="V261" s="364"/>
      <c r="W261" s="364"/>
      <c r="X261" s="49"/>
      <c r="Y261" s="49"/>
    </row>
    <row r="262" spans="1:29" ht="16.5" customHeight="1" x14ac:dyDescent="0.25">
      <c r="A262" s="365" t="s">
        <v>427</v>
      </c>
      <c r="B262" s="296"/>
      <c r="C262" s="296"/>
      <c r="D262" s="296"/>
      <c r="E262" s="296"/>
      <c r="F262" s="296"/>
      <c r="G262" s="296"/>
      <c r="H262" s="296"/>
      <c r="I262" s="296"/>
      <c r="J262" s="296"/>
      <c r="K262" s="296"/>
      <c r="L262" s="296"/>
      <c r="M262" s="296"/>
      <c r="N262" s="296"/>
      <c r="O262" s="296"/>
      <c r="P262" s="296"/>
      <c r="Q262" s="296"/>
      <c r="R262" s="296"/>
      <c r="S262" s="296"/>
      <c r="T262" s="296"/>
      <c r="U262" s="296"/>
      <c r="V262" s="296"/>
      <c r="W262" s="296"/>
      <c r="X262" s="284"/>
      <c r="Y262" s="284"/>
    </row>
    <row r="263" spans="1:29" ht="14.25" customHeight="1" x14ac:dyDescent="0.25">
      <c r="A263" s="366" t="s">
        <v>103</v>
      </c>
      <c r="B263" s="296"/>
      <c r="C263" s="296"/>
      <c r="D263" s="296"/>
      <c r="E263" s="296"/>
      <c r="F263" s="296"/>
      <c r="G263" s="296"/>
      <c r="H263" s="296"/>
      <c r="I263" s="296"/>
      <c r="J263" s="296"/>
      <c r="K263" s="296"/>
      <c r="L263" s="296"/>
      <c r="M263" s="296"/>
      <c r="N263" s="296"/>
      <c r="O263" s="296"/>
      <c r="P263" s="296"/>
      <c r="Q263" s="296"/>
      <c r="R263" s="296"/>
      <c r="S263" s="296"/>
      <c r="T263" s="296"/>
      <c r="U263" s="296"/>
      <c r="V263" s="296"/>
      <c r="W263" s="296"/>
      <c r="X263" s="283"/>
      <c r="Y263" s="283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367">
        <v>4607091383997</v>
      </c>
      <c r="E264" s="312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5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69"/>
      <c r="O264" s="369"/>
      <c r="P264" s="369"/>
      <c r="Q264" s="312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367">
        <v>4607091383997</v>
      </c>
      <c r="E265" s="312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5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69"/>
      <c r="O265" s="369"/>
      <c r="P265" s="369"/>
      <c r="Q265" s="312"/>
      <c r="R265" s="35"/>
      <c r="S265" s="35"/>
      <c r="T265" s="36" t="s">
        <v>62</v>
      </c>
      <c r="U265" s="288">
        <v>3825</v>
      </c>
      <c r="V265" s="289">
        <f t="shared" si="13"/>
        <v>3825</v>
      </c>
      <c r="W265" s="37">
        <f>IFERROR(IF(V265=0,"",ROUNDUP(V265/H265,0)*0.02175),"")</f>
        <v>5.5462499999999997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367">
        <v>4607091384130</v>
      </c>
      <c r="E266" s="312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69"/>
      <c r="O266" s="369"/>
      <c r="P266" s="369"/>
      <c r="Q266" s="312"/>
      <c r="R266" s="35"/>
      <c r="S266" s="35"/>
      <c r="T266" s="36" t="s">
        <v>62</v>
      </c>
      <c r="U266" s="288">
        <v>3685</v>
      </c>
      <c r="V266" s="289">
        <f t="shared" si="13"/>
        <v>3690</v>
      </c>
      <c r="W266" s="37">
        <f>IFERROR(IF(V266=0,"",ROUNDUP(V266/H266,0)*0.02175),"")</f>
        <v>5.3504999999999994</v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367">
        <v>4607091384130</v>
      </c>
      <c r="E267" s="312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5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69"/>
      <c r="O267" s="369"/>
      <c r="P267" s="369"/>
      <c r="Q267" s="312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367">
        <v>4607091384147</v>
      </c>
      <c r="E268" s="312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52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69"/>
      <c r="O268" s="369"/>
      <c r="P268" s="369"/>
      <c r="Q268" s="312"/>
      <c r="R268" s="35"/>
      <c r="S268" s="35"/>
      <c r="T268" s="36" t="s">
        <v>62</v>
      </c>
      <c r="U268" s="288">
        <v>2425</v>
      </c>
      <c r="V268" s="289">
        <f t="shared" si="13"/>
        <v>2430</v>
      </c>
      <c r="W268" s="37">
        <f>IFERROR(IF(V268=0,"",ROUNDUP(V268/H268,0)*0.02175),"")</f>
        <v>3.5234999999999999</v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367">
        <v>4607091384147</v>
      </c>
      <c r="E269" s="312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526" t="s">
        <v>437</v>
      </c>
      <c r="N269" s="369"/>
      <c r="O269" s="369"/>
      <c r="P269" s="369"/>
      <c r="Q269" s="312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367">
        <v>4607091384154</v>
      </c>
      <c r="E270" s="312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5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69"/>
      <c r="O270" s="369"/>
      <c r="P270" s="369"/>
      <c r="Q270" s="312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367">
        <v>4607091384161</v>
      </c>
      <c r="E271" s="312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5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69"/>
      <c r="O271" s="369"/>
      <c r="P271" s="369"/>
      <c r="Q271" s="312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71"/>
      <c r="B272" s="296"/>
      <c r="C272" s="296"/>
      <c r="D272" s="296"/>
      <c r="E272" s="296"/>
      <c r="F272" s="296"/>
      <c r="G272" s="296"/>
      <c r="H272" s="296"/>
      <c r="I272" s="296"/>
      <c r="J272" s="296"/>
      <c r="K272" s="296"/>
      <c r="L272" s="372"/>
      <c r="M272" s="370" t="s">
        <v>63</v>
      </c>
      <c r="N272" s="324"/>
      <c r="O272" s="324"/>
      <c r="P272" s="324"/>
      <c r="Q272" s="324"/>
      <c r="R272" s="324"/>
      <c r="S272" s="32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662.33333333333326</v>
      </c>
      <c r="V272" s="290">
        <f>IFERROR(V264/H264,"0")+IFERROR(V265/H265,"0")+IFERROR(V266/H266,"0")+IFERROR(V267/H267,"0")+IFERROR(V268/H268,"0")+IFERROR(V269/H269,"0")+IFERROR(V270/H270,"0")+IFERROR(V271/H271,"0")</f>
        <v>663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14.420249999999999</v>
      </c>
      <c r="X272" s="291"/>
      <c r="Y272" s="291"/>
    </row>
    <row r="273" spans="1:29" x14ac:dyDescent="0.2">
      <c r="A273" s="296"/>
      <c r="B273" s="296"/>
      <c r="C273" s="296"/>
      <c r="D273" s="296"/>
      <c r="E273" s="296"/>
      <c r="F273" s="296"/>
      <c r="G273" s="296"/>
      <c r="H273" s="296"/>
      <c r="I273" s="296"/>
      <c r="J273" s="296"/>
      <c r="K273" s="296"/>
      <c r="L273" s="372"/>
      <c r="M273" s="370" t="s">
        <v>63</v>
      </c>
      <c r="N273" s="324"/>
      <c r="O273" s="324"/>
      <c r="P273" s="324"/>
      <c r="Q273" s="324"/>
      <c r="R273" s="324"/>
      <c r="S273" s="325"/>
      <c r="T273" s="38" t="s">
        <v>62</v>
      </c>
      <c r="U273" s="290">
        <f>IFERROR(SUM(U264:U271),"0")</f>
        <v>9935</v>
      </c>
      <c r="V273" s="290">
        <f>IFERROR(SUM(V264:V271),"0")</f>
        <v>9945</v>
      </c>
      <c r="W273" s="38"/>
      <c r="X273" s="291"/>
      <c r="Y273" s="291"/>
    </row>
    <row r="274" spans="1:29" ht="14.25" customHeight="1" x14ac:dyDescent="0.25">
      <c r="A274" s="366" t="s">
        <v>96</v>
      </c>
      <c r="B274" s="296"/>
      <c r="C274" s="296"/>
      <c r="D274" s="296"/>
      <c r="E274" s="296"/>
      <c r="F274" s="296"/>
      <c r="G274" s="296"/>
      <c r="H274" s="296"/>
      <c r="I274" s="296"/>
      <c r="J274" s="296"/>
      <c r="K274" s="296"/>
      <c r="L274" s="296"/>
      <c r="M274" s="296"/>
      <c r="N274" s="296"/>
      <c r="O274" s="296"/>
      <c r="P274" s="296"/>
      <c r="Q274" s="296"/>
      <c r="R274" s="296"/>
      <c r="S274" s="296"/>
      <c r="T274" s="296"/>
      <c r="U274" s="296"/>
      <c r="V274" s="296"/>
      <c r="W274" s="296"/>
      <c r="X274" s="283"/>
      <c r="Y274" s="283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367">
        <v>4607091383980</v>
      </c>
      <c r="E275" s="312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5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69"/>
      <c r="O275" s="369"/>
      <c r="P275" s="369"/>
      <c r="Q275" s="312"/>
      <c r="R275" s="35"/>
      <c r="S275" s="35"/>
      <c r="T275" s="36" t="s">
        <v>62</v>
      </c>
      <c r="U275" s="288">
        <v>5675</v>
      </c>
      <c r="V275" s="289">
        <f>IFERROR(IF(U275="",0,CEILING((U275/$H275),1)*$H275),"")</f>
        <v>5685</v>
      </c>
      <c r="W275" s="37">
        <f>IFERROR(IF(V275=0,"",ROUNDUP(V275/H275,0)*0.02175),"")</f>
        <v>8.2432499999999997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367">
        <v>4607091384178</v>
      </c>
      <c r="E276" s="312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5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69"/>
      <c r="O276" s="369"/>
      <c r="P276" s="369"/>
      <c r="Q276" s="312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71"/>
      <c r="B277" s="296"/>
      <c r="C277" s="296"/>
      <c r="D277" s="296"/>
      <c r="E277" s="296"/>
      <c r="F277" s="296"/>
      <c r="G277" s="296"/>
      <c r="H277" s="296"/>
      <c r="I277" s="296"/>
      <c r="J277" s="296"/>
      <c r="K277" s="296"/>
      <c r="L277" s="372"/>
      <c r="M277" s="370" t="s">
        <v>63</v>
      </c>
      <c r="N277" s="324"/>
      <c r="O277" s="324"/>
      <c r="P277" s="324"/>
      <c r="Q277" s="324"/>
      <c r="R277" s="324"/>
      <c r="S277" s="325"/>
      <c r="T277" s="38" t="s">
        <v>64</v>
      </c>
      <c r="U277" s="290">
        <f>IFERROR(U275/H275,"0")+IFERROR(U276/H276,"0")</f>
        <v>378.33333333333331</v>
      </c>
      <c r="V277" s="290">
        <f>IFERROR(V275/H275,"0")+IFERROR(V276/H276,"0")</f>
        <v>379</v>
      </c>
      <c r="W277" s="290">
        <f>IFERROR(IF(W275="",0,W275),"0")+IFERROR(IF(W276="",0,W276),"0")</f>
        <v>8.2432499999999997</v>
      </c>
      <c r="X277" s="291"/>
      <c r="Y277" s="291"/>
    </row>
    <row r="278" spans="1:29" x14ac:dyDescent="0.2">
      <c r="A278" s="296"/>
      <c r="B278" s="296"/>
      <c r="C278" s="296"/>
      <c r="D278" s="296"/>
      <c r="E278" s="296"/>
      <c r="F278" s="296"/>
      <c r="G278" s="296"/>
      <c r="H278" s="296"/>
      <c r="I278" s="296"/>
      <c r="J278" s="296"/>
      <c r="K278" s="296"/>
      <c r="L278" s="372"/>
      <c r="M278" s="370" t="s">
        <v>63</v>
      </c>
      <c r="N278" s="324"/>
      <c r="O278" s="324"/>
      <c r="P278" s="324"/>
      <c r="Q278" s="324"/>
      <c r="R278" s="324"/>
      <c r="S278" s="325"/>
      <c r="T278" s="38" t="s">
        <v>62</v>
      </c>
      <c r="U278" s="290">
        <f>IFERROR(SUM(U275:U276),"0")</f>
        <v>5675</v>
      </c>
      <c r="V278" s="290">
        <f>IFERROR(SUM(V275:V276),"0")</f>
        <v>5685</v>
      </c>
      <c r="W278" s="38"/>
      <c r="X278" s="291"/>
      <c r="Y278" s="291"/>
    </row>
    <row r="279" spans="1:29" ht="14.25" customHeight="1" x14ac:dyDescent="0.25">
      <c r="A279" s="366" t="s">
        <v>57</v>
      </c>
      <c r="B279" s="296"/>
      <c r="C279" s="296"/>
      <c r="D279" s="296"/>
      <c r="E279" s="296"/>
      <c r="F279" s="296"/>
      <c r="G279" s="296"/>
      <c r="H279" s="296"/>
      <c r="I279" s="296"/>
      <c r="J279" s="296"/>
      <c r="K279" s="296"/>
      <c r="L279" s="296"/>
      <c r="M279" s="296"/>
      <c r="N279" s="296"/>
      <c r="O279" s="296"/>
      <c r="P279" s="296"/>
      <c r="Q279" s="296"/>
      <c r="R279" s="296"/>
      <c r="S279" s="296"/>
      <c r="T279" s="296"/>
      <c r="U279" s="296"/>
      <c r="V279" s="296"/>
      <c r="W279" s="296"/>
      <c r="X279" s="283"/>
      <c r="Y279" s="283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367">
        <v>4607091384857</v>
      </c>
      <c r="E280" s="312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53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69"/>
      <c r="O280" s="369"/>
      <c r="P280" s="369"/>
      <c r="Q280" s="312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71"/>
      <c r="B281" s="296"/>
      <c r="C281" s="296"/>
      <c r="D281" s="296"/>
      <c r="E281" s="296"/>
      <c r="F281" s="296"/>
      <c r="G281" s="296"/>
      <c r="H281" s="296"/>
      <c r="I281" s="296"/>
      <c r="J281" s="296"/>
      <c r="K281" s="296"/>
      <c r="L281" s="372"/>
      <c r="M281" s="370" t="s">
        <v>63</v>
      </c>
      <c r="N281" s="324"/>
      <c r="O281" s="324"/>
      <c r="P281" s="324"/>
      <c r="Q281" s="324"/>
      <c r="R281" s="324"/>
      <c r="S281" s="32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296"/>
      <c r="B282" s="296"/>
      <c r="C282" s="296"/>
      <c r="D282" s="296"/>
      <c r="E282" s="296"/>
      <c r="F282" s="296"/>
      <c r="G282" s="296"/>
      <c r="H282" s="296"/>
      <c r="I282" s="296"/>
      <c r="J282" s="296"/>
      <c r="K282" s="296"/>
      <c r="L282" s="372"/>
      <c r="M282" s="370" t="s">
        <v>63</v>
      </c>
      <c r="N282" s="324"/>
      <c r="O282" s="324"/>
      <c r="P282" s="324"/>
      <c r="Q282" s="324"/>
      <c r="R282" s="324"/>
      <c r="S282" s="32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66" t="s">
        <v>65</v>
      </c>
      <c r="B283" s="296"/>
      <c r="C283" s="296"/>
      <c r="D283" s="296"/>
      <c r="E283" s="296"/>
      <c r="F283" s="296"/>
      <c r="G283" s="296"/>
      <c r="H283" s="296"/>
      <c r="I283" s="296"/>
      <c r="J283" s="296"/>
      <c r="K283" s="296"/>
      <c r="L283" s="296"/>
      <c r="M283" s="296"/>
      <c r="N283" s="296"/>
      <c r="O283" s="296"/>
      <c r="P283" s="296"/>
      <c r="Q283" s="296"/>
      <c r="R283" s="296"/>
      <c r="S283" s="296"/>
      <c r="T283" s="296"/>
      <c r="U283" s="296"/>
      <c r="V283" s="296"/>
      <c r="W283" s="296"/>
      <c r="X283" s="283"/>
      <c r="Y283" s="283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367">
        <v>4607091384260</v>
      </c>
      <c r="E284" s="312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5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69"/>
      <c r="O284" s="369"/>
      <c r="P284" s="369"/>
      <c r="Q284" s="312"/>
      <c r="R284" s="35"/>
      <c r="S284" s="35"/>
      <c r="T284" s="36" t="s">
        <v>62</v>
      </c>
      <c r="U284" s="288">
        <v>0</v>
      </c>
      <c r="V284" s="289">
        <f>IFERROR(IF(U284="",0,CEILING((U284/$H284),1)*$H284),"")</f>
        <v>0</v>
      </c>
      <c r="W284" s="37" t="str">
        <f>IFERROR(IF(V284=0,"",ROUNDUP(V284/H284,0)*0.02175),"")</f>
        <v/>
      </c>
      <c r="X284" s="57"/>
      <c r="Y284" s="58"/>
      <c r="AC284" s="219" t="s">
        <v>1</v>
      </c>
    </row>
    <row r="285" spans="1:29" x14ac:dyDescent="0.2">
      <c r="A285" s="371"/>
      <c r="B285" s="296"/>
      <c r="C285" s="296"/>
      <c r="D285" s="296"/>
      <c r="E285" s="296"/>
      <c r="F285" s="296"/>
      <c r="G285" s="296"/>
      <c r="H285" s="296"/>
      <c r="I285" s="296"/>
      <c r="J285" s="296"/>
      <c r="K285" s="296"/>
      <c r="L285" s="372"/>
      <c r="M285" s="370" t="s">
        <v>63</v>
      </c>
      <c r="N285" s="324"/>
      <c r="O285" s="324"/>
      <c r="P285" s="324"/>
      <c r="Q285" s="324"/>
      <c r="R285" s="324"/>
      <c r="S285" s="325"/>
      <c r="T285" s="38" t="s">
        <v>64</v>
      </c>
      <c r="U285" s="290">
        <f>IFERROR(U284/H284,"0")</f>
        <v>0</v>
      </c>
      <c r="V285" s="290">
        <f>IFERROR(V284/H284,"0")</f>
        <v>0</v>
      </c>
      <c r="W285" s="290">
        <f>IFERROR(IF(W284="",0,W284),"0")</f>
        <v>0</v>
      </c>
      <c r="X285" s="291"/>
      <c r="Y285" s="291"/>
    </row>
    <row r="286" spans="1:29" x14ac:dyDescent="0.2">
      <c r="A286" s="296"/>
      <c r="B286" s="296"/>
      <c r="C286" s="296"/>
      <c r="D286" s="296"/>
      <c r="E286" s="296"/>
      <c r="F286" s="296"/>
      <c r="G286" s="296"/>
      <c r="H286" s="296"/>
      <c r="I286" s="296"/>
      <c r="J286" s="296"/>
      <c r="K286" s="296"/>
      <c r="L286" s="372"/>
      <c r="M286" s="370" t="s">
        <v>63</v>
      </c>
      <c r="N286" s="324"/>
      <c r="O286" s="324"/>
      <c r="P286" s="324"/>
      <c r="Q286" s="324"/>
      <c r="R286" s="324"/>
      <c r="S286" s="325"/>
      <c r="T286" s="38" t="s">
        <v>62</v>
      </c>
      <c r="U286" s="290">
        <f>IFERROR(SUM(U284:U284),"0")</f>
        <v>0</v>
      </c>
      <c r="V286" s="290">
        <f>IFERROR(SUM(V284:V284),"0")</f>
        <v>0</v>
      </c>
      <c r="W286" s="38"/>
      <c r="X286" s="291"/>
      <c r="Y286" s="291"/>
    </row>
    <row r="287" spans="1:29" ht="14.25" customHeight="1" x14ac:dyDescent="0.25">
      <c r="A287" s="366" t="s">
        <v>196</v>
      </c>
      <c r="B287" s="296"/>
      <c r="C287" s="296"/>
      <c r="D287" s="296"/>
      <c r="E287" s="296"/>
      <c r="F287" s="296"/>
      <c r="G287" s="296"/>
      <c r="H287" s="296"/>
      <c r="I287" s="296"/>
      <c r="J287" s="296"/>
      <c r="K287" s="296"/>
      <c r="L287" s="296"/>
      <c r="M287" s="296"/>
      <c r="N287" s="296"/>
      <c r="O287" s="296"/>
      <c r="P287" s="296"/>
      <c r="Q287" s="296"/>
      <c r="R287" s="296"/>
      <c r="S287" s="296"/>
      <c r="T287" s="296"/>
      <c r="U287" s="296"/>
      <c r="V287" s="296"/>
      <c r="W287" s="296"/>
      <c r="X287" s="283"/>
      <c r="Y287" s="283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367">
        <v>4607091384673</v>
      </c>
      <c r="E288" s="312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53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69"/>
      <c r="O288" s="369"/>
      <c r="P288" s="369"/>
      <c r="Q288" s="312"/>
      <c r="R288" s="35"/>
      <c r="S288" s="35"/>
      <c r="T288" s="36" t="s">
        <v>62</v>
      </c>
      <c r="U288" s="288">
        <v>0</v>
      </c>
      <c r="V288" s="289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0" t="s">
        <v>1</v>
      </c>
    </row>
    <row r="289" spans="1:29" x14ac:dyDescent="0.2">
      <c r="A289" s="371"/>
      <c r="B289" s="296"/>
      <c r="C289" s="296"/>
      <c r="D289" s="296"/>
      <c r="E289" s="296"/>
      <c r="F289" s="296"/>
      <c r="G289" s="296"/>
      <c r="H289" s="296"/>
      <c r="I289" s="296"/>
      <c r="J289" s="296"/>
      <c r="K289" s="296"/>
      <c r="L289" s="372"/>
      <c r="M289" s="370" t="s">
        <v>63</v>
      </c>
      <c r="N289" s="324"/>
      <c r="O289" s="324"/>
      <c r="P289" s="324"/>
      <c r="Q289" s="324"/>
      <c r="R289" s="324"/>
      <c r="S289" s="325"/>
      <c r="T289" s="38" t="s">
        <v>64</v>
      </c>
      <c r="U289" s="290">
        <f>IFERROR(U288/H288,"0")</f>
        <v>0</v>
      </c>
      <c r="V289" s="290">
        <f>IFERROR(V288/H288,"0")</f>
        <v>0</v>
      </c>
      <c r="W289" s="290">
        <f>IFERROR(IF(W288="",0,W288),"0")</f>
        <v>0</v>
      </c>
      <c r="X289" s="291"/>
      <c r="Y289" s="291"/>
    </row>
    <row r="290" spans="1:29" x14ac:dyDescent="0.2">
      <c r="A290" s="296"/>
      <c r="B290" s="296"/>
      <c r="C290" s="296"/>
      <c r="D290" s="296"/>
      <c r="E290" s="296"/>
      <c r="F290" s="296"/>
      <c r="G290" s="296"/>
      <c r="H290" s="296"/>
      <c r="I290" s="296"/>
      <c r="J290" s="296"/>
      <c r="K290" s="296"/>
      <c r="L290" s="372"/>
      <c r="M290" s="370" t="s">
        <v>63</v>
      </c>
      <c r="N290" s="324"/>
      <c r="O290" s="324"/>
      <c r="P290" s="324"/>
      <c r="Q290" s="324"/>
      <c r="R290" s="324"/>
      <c r="S290" s="325"/>
      <c r="T290" s="38" t="s">
        <v>62</v>
      </c>
      <c r="U290" s="290">
        <f>IFERROR(SUM(U288:U288),"0")</f>
        <v>0</v>
      </c>
      <c r="V290" s="290">
        <f>IFERROR(SUM(V288:V288),"0")</f>
        <v>0</v>
      </c>
      <c r="W290" s="38"/>
      <c r="X290" s="291"/>
      <c r="Y290" s="291"/>
    </row>
    <row r="291" spans="1:29" ht="16.5" customHeight="1" x14ac:dyDescent="0.25">
      <c r="A291" s="365" t="s">
        <v>452</v>
      </c>
      <c r="B291" s="296"/>
      <c r="C291" s="296"/>
      <c r="D291" s="296"/>
      <c r="E291" s="296"/>
      <c r="F291" s="296"/>
      <c r="G291" s="296"/>
      <c r="H291" s="296"/>
      <c r="I291" s="296"/>
      <c r="J291" s="296"/>
      <c r="K291" s="296"/>
      <c r="L291" s="296"/>
      <c r="M291" s="296"/>
      <c r="N291" s="296"/>
      <c r="O291" s="296"/>
      <c r="P291" s="296"/>
      <c r="Q291" s="296"/>
      <c r="R291" s="296"/>
      <c r="S291" s="296"/>
      <c r="T291" s="296"/>
      <c r="U291" s="296"/>
      <c r="V291" s="296"/>
      <c r="W291" s="296"/>
      <c r="X291" s="284"/>
      <c r="Y291" s="284"/>
    </row>
    <row r="292" spans="1:29" ht="14.25" customHeight="1" x14ac:dyDescent="0.25">
      <c r="A292" s="366" t="s">
        <v>103</v>
      </c>
      <c r="B292" s="296"/>
      <c r="C292" s="296"/>
      <c r="D292" s="296"/>
      <c r="E292" s="296"/>
      <c r="F292" s="296"/>
      <c r="G292" s="296"/>
      <c r="H292" s="296"/>
      <c r="I292" s="296"/>
      <c r="J292" s="296"/>
      <c r="K292" s="296"/>
      <c r="L292" s="296"/>
      <c r="M292" s="296"/>
      <c r="N292" s="296"/>
      <c r="O292" s="296"/>
      <c r="P292" s="296"/>
      <c r="Q292" s="296"/>
      <c r="R292" s="296"/>
      <c r="S292" s="296"/>
      <c r="T292" s="296"/>
      <c r="U292" s="296"/>
      <c r="V292" s="296"/>
      <c r="W292" s="296"/>
      <c r="X292" s="283"/>
      <c r="Y292" s="283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367">
        <v>4607091384185</v>
      </c>
      <c r="E293" s="312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5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69"/>
      <c r="O293" s="369"/>
      <c r="P293" s="369"/>
      <c r="Q293" s="312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367">
        <v>4607091384192</v>
      </c>
      <c r="E294" s="312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69"/>
      <c r="O294" s="369"/>
      <c r="P294" s="369"/>
      <c r="Q294" s="312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367">
        <v>4680115881907</v>
      </c>
      <c r="E295" s="312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536" t="s">
        <v>459</v>
      </c>
      <c r="N295" s="369"/>
      <c r="O295" s="369"/>
      <c r="P295" s="369"/>
      <c r="Q295" s="312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367">
        <v>4607091384680</v>
      </c>
      <c r="E296" s="312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5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69"/>
      <c r="O296" s="369"/>
      <c r="P296" s="369"/>
      <c r="Q296" s="312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71"/>
      <c r="B297" s="296"/>
      <c r="C297" s="296"/>
      <c r="D297" s="296"/>
      <c r="E297" s="296"/>
      <c r="F297" s="296"/>
      <c r="G297" s="296"/>
      <c r="H297" s="296"/>
      <c r="I297" s="296"/>
      <c r="J297" s="296"/>
      <c r="K297" s="296"/>
      <c r="L297" s="372"/>
      <c r="M297" s="370" t="s">
        <v>63</v>
      </c>
      <c r="N297" s="324"/>
      <c r="O297" s="324"/>
      <c r="P297" s="324"/>
      <c r="Q297" s="324"/>
      <c r="R297" s="324"/>
      <c r="S297" s="325"/>
      <c r="T297" s="38" t="s">
        <v>64</v>
      </c>
      <c r="U297" s="290">
        <f>IFERROR(U293/H293,"0")+IFERROR(U294/H294,"0")+IFERROR(U295/H295,"0")+IFERROR(U296/H296,"0")</f>
        <v>0</v>
      </c>
      <c r="V297" s="290">
        <f>IFERROR(V293/H293,"0")+IFERROR(V294/H294,"0")+IFERROR(V295/H295,"0")+IFERROR(V296/H296,"0")</f>
        <v>0</v>
      </c>
      <c r="W297" s="290">
        <f>IFERROR(IF(W293="",0,W293),"0")+IFERROR(IF(W294="",0,W294),"0")+IFERROR(IF(W295="",0,W295),"0")+IFERROR(IF(W296="",0,W296),"0")</f>
        <v>0</v>
      </c>
      <c r="X297" s="291"/>
      <c r="Y297" s="291"/>
    </row>
    <row r="298" spans="1:29" x14ac:dyDescent="0.2">
      <c r="A298" s="296"/>
      <c r="B298" s="296"/>
      <c r="C298" s="296"/>
      <c r="D298" s="296"/>
      <c r="E298" s="296"/>
      <c r="F298" s="296"/>
      <c r="G298" s="296"/>
      <c r="H298" s="296"/>
      <c r="I298" s="296"/>
      <c r="J298" s="296"/>
      <c r="K298" s="296"/>
      <c r="L298" s="372"/>
      <c r="M298" s="370" t="s">
        <v>63</v>
      </c>
      <c r="N298" s="324"/>
      <c r="O298" s="324"/>
      <c r="P298" s="324"/>
      <c r="Q298" s="324"/>
      <c r="R298" s="324"/>
      <c r="S298" s="325"/>
      <c r="T298" s="38" t="s">
        <v>62</v>
      </c>
      <c r="U298" s="290">
        <f>IFERROR(SUM(U293:U296),"0")</f>
        <v>0</v>
      </c>
      <c r="V298" s="290">
        <f>IFERROR(SUM(V293:V296),"0")</f>
        <v>0</v>
      </c>
      <c r="W298" s="38"/>
      <c r="X298" s="291"/>
      <c r="Y298" s="291"/>
    </row>
    <row r="299" spans="1:29" ht="14.25" customHeight="1" x14ac:dyDescent="0.25">
      <c r="A299" s="366" t="s">
        <v>57</v>
      </c>
      <c r="B299" s="296"/>
      <c r="C299" s="296"/>
      <c r="D299" s="296"/>
      <c r="E299" s="296"/>
      <c r="F299" s="296"/>
      <c r="G299" s="296"/>
      <c r="H299" s="296"/>
      <c r="I299" s="296"/>
      <c r="J299" s="296"/>
      <c r="K299" s="296"/>
      <c r="L299" s="296"/>
      <c r="M299" s="296"/>
      <c r="N299" s="296"/>
      <c r="O299" s="296"/>
      <c r="P299" s="296"/>
      <c r="Q299" s="296"/>
      <c r="R299" s="296"/>
      <c r="S299" s="296"/>
      <c r="T299" s="296"/>
      <c r="U299" s="296"/>
      <c r="V299" s="296"/>
      <c r="W299" s="296"/>
      <c r="X299" s="283"/>
      <c r="Y299" s="283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367">
        <v>4607091384802</v>
      </c>
      <c r="E300" s="312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69"/>
      <c r="O300" s="369"/>
      <c r="P300" s="369"/>
      <c r="Q300" s="312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367">
        <v>4607091384826</v>
      </c>
      <c r="E301" s="312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5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69"/>
      <c r="O301" s="369"/>
      <c r="P301" s="369"/>
      <c r="Q301" s="312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71"/>
      <c r="B302" s="296"/>
      <c r="C302" s="296"/>
      <c r="D302" s="296"/>
      <c r="E302" s="296"/>
      <c r="F302" s="296"/>
      <c r="G302" s="296"/>
      <c r="H302" s="296"/>
      <c r="I302" s="296"/>
      <c r="J302" s="296"/>
      <c r="K302" s="296"/>
      <c r="L302" s="372"/>
      <c r="M302" s="370" t="s">
        <v>63</v>
      </c>
      <c r="N302" s="324"/>
      <c r="O302" s="324"/>
      <c r="P302" s="324"/>
      <c r="Q302" s="324"/>
      <c r="R302" s="324"/>
      <c r="S302" s="32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296"/>
      <c r="B303" s="296"/>
      <c r="C303" s="296"/>
      <c r="D303" s="296"/>
      <c r="E303" s="296"/>
      <c r="F303" s="296"/>
      <c r="G303" s="296"/>
      <c r="H303" s="296"/>
      <c r="I303" s="296"/>
      <c r="J303" s="296"/>
      <c r="K303" s="296"/>
      <c r="L303" s="372"/>
      <c r="M303" s="370" t="s">
        <v>63</v>
      </c>
      <c r="N303" s="324"/>
      <c r="O303" s="324"/>
      <c r="P303" s="324"/>
      <c r="Q303" s="324"/>
      <c r="R303" s="324"/>
      <c r="S303" s="32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66" t="s">
        <v>65</v>
      </c>
      <c r="B304" s="296"/>
      <c r="C304" s="296"/>
      <c r="D304" s="296"/>
      <c r="E304" s="296"/>
      <c r="F304" s="296"/>
      <c r="G304" s="296"/>
      <c r="H304" s="296"/>
      <c r="I304" s="296"/>
      <c r="J304" s="296"/>
      <c r="K304" s="296"/>
      <c r="L304" s="296"/>
      <c r="M304" s="296"/>
      <c r="N304" s="296"/>
      <c r="O304" s="296"/>
      <c r="P304" s="296"/>
      <c r="Q304" s="296"/>
      <c r="R304" s="296"/>
      <c r="S304" s="296"/>
      <c r="T304" s="296"/>
      <c r="U304" s="296"/>
      <c r="V304" s="296"/>
      <c r="W304" s="296"/>
      <c r="X304" s="283"/>
      <c r="Y304" s="283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367">
        <v>4680115881976</v>
      </c>
      <c r="E305" s="312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540" t="s">
        <v>468</v>
      </c>
      <c r="N305" s="369"/>
      <c r="O305" s="369"/>
      <c r="P305" s="369"/>
      <c r="Q305" s="312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367">
        <v>4680115881969</v>
      </c>
      <c r="E306" s="312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541" t="s">
        <v>471</v>
      </c>
      <c r="N306" s="369"/>
      <c r="O306" s="369"/>
      <c r="P306" s="369"/>
      <c r="Q306" s="312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367">
        <v>4607091384246</v>
      </c>
      <c r="E307" s="312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5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69"/>
      <c r="O307" s="369"/>
      <c r="P307" s="369"/>
      <c r="Q307" s="312"/>
      <c r="R307" s="35"/>
      <c r="S307" s="35"/>
      <c r="T307" s="36" t="s">
        <v>62</v>
      </c>
      <c r="U307" s="288">
        <v>0</v>
      </c>
      <c r="V307" s="289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367">
        <v>4607091384253</v>
      </c>
      <c r="E308" s="312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5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69"/>
      <c r="O308" s="369"/>
      <c r="P308" s="369"/>
      <c r="Q308" s="312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71"/>
      <c r="B309" s="296"/>
      <c r="C309" s="296"/>
      <c r="D309" s="296"/>
      <c r="E309" s="296"/>
      <c r="F309" s="296"/>
      <c r="G309" s="296"/>
      <c r="H309" s="296"/>
      <c r="I309" s="296"/>
      <c r="J309" s="296"/>
      <c r="K309" s="296"/>
      <c r="L309" s="372"/>
      <c r="M309" s="370" t="s">
        <v>63</v>
      </c>
      <c r="N309" s="324"/>
      <c r="O309" s="324"/>
      <c r="P309" s="324"/>
      <c r="Q309" s="324"/>
      <c r="R309" s="324"/>
      <c r="S309" s="325"/>
      <c r="T309" s="38" t="s">
        <v>64</v>
      </c>
      <c r="U309" s="290">
        <f>IFERROR(U305/H305,"0")+IFERROR(U306/H306,"0")+IFERROR(U307/H307,"0")+IFERROR(U308/H308,"0")</f>
        <v>0</v>
      </c>
      <c r="V309" s="290">
        <f>IFERROR(V305/H305,"0")+IFERROR(V306/H306,"0")+IFERROR(V307/H307,"0")+IFERROR(V308/H308,"0")</f>
        <v>0</v>
      </c>
      <c r="W309" s="290">
        <f>IFERROR(IF(W305="",0,W305),"0")+IFERROR(IF(W306="",0,W306),"0")+IFERROR(IF(W307="",0,W307),"0")+IFERROR(IF(W308="",0,W308),"0")</f>
        <v>0</v>
      </c>
      <c r="X309" s="291"/>
      <c r="Y309" s="291"/>
    </row>
    <row r="310" spans="1:29" x14ac:dyDescent="0.2">
      <c r="A310" s="296"/>
      <c r="B310" s="296"/>
      <c r="C310" s="296"/>
      <c r="D310" s="296"/>
      <c r="E310" s="296"/>
      <c r="F310" s="296"/>
      <c r="G310" s="296"/>
      <c r="H310" s="296"/>
      <c r="I310" s="296"/>
      <c r="J310" s="296"/>
      <c r="K310" s="296"/>
      <c r="L310" s="372"/>
      <c r="M310" s="370" t="s">
        <v>63</v>
      </c>
      <c r="N310" s="324"/>
      <c r="O310" s="324"/>
      <c r="P310" s="324"/>
      <c r="Q310" s="324"/>
      <c r="R310" s="324"/>
      <c r="S310" s="325"/>
      <c r="T310" s="38" t="s">
        <v>62</v>
      </c>
      <c r="U310" s="290">
        <f>IFERROR(SUM(U305:U308),"0")</f>
        <v>0</v>
      </c>
      <c r="V310" s="290">
        <f>IFERROR(SUM(V305:V308),"0")</f>
        <v>0</v>
      </c>
      <c r="W310" s="38"/>
      <c r="X310" s="291"/>
      <c r="Y310" s="291"/>
    </row>
    <row r="311" spans="1:29" ht="14.25" customHeight="1" x14ac:dyDescent="0.25">
      <c r="A311" s="366" t="s">
        <v>196</v>
      </c>
      <c r="B311" s="296"/>
      <c r="C311" s="296"/>
      <c r="D311" s="296"/>
      <c r="E311" s="296"/>
      <c r="F311" s="296"/>
      <c r="G311" s="296"/>
      <c r="H311" s="296"/>
      <c r="I311" s="296"/>
      <c r="J311" s="296"/>
      <c r="K311" s="296"/>
      <c r="L311" s="296"/>
      <c r="M311" s="296"/>
      <c r="N311" s="296"/>
      <c r="O311" s="296"/>
      <c r="P311" s="296"/>
      <c r="Q311" s="296"/>
      <c r="R311" s="296"/>
      <c r="S311" s="296"/>
      <c r="T311" s="296"/>
      <c r="U311" s="296"/>
      <c r="V311" s="296"/>
      <c r="W311" s="296"/>
      <c r="X311" s="283"/>
      <c r="Y311" s="283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367">
        <v>4607091389357</v>
      </c>
      <c r="E312" s="312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544" t="s">
        <v>478</v>
      </c>
      <c r="N312" s="369"/>
      <c r="O312" s="369"/>
      <c r="P312" s="369"/>
      <c r="Q312" s="312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71"/>
      <c r="B313" s="296"/>
      <c r="C313" s="296"/>
      <c r="D313" s="296"/>
      <c r="E313" s="296"/>
      <c r="F313" s="296"/>
      <c r="G313" s="296"/>
      <c r="H313" s="296"/>
      <c r="I313" s="296"/>
      <c r="J313" s="296"/>
      <c r="K313" s="296"/>
      <c r="L313" s="372"/>
      <c r="M313" s="370" t="s">
        <v>63</v>
      </c>
      <c r="N313" s="324"/>
      <c r="O313" s="324"/>
      <c r="P313" s="324"/>
      <c r="Q313" s="324"/>
      <c r="R313" s="324"/>
      <c r="S313" s="32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296"/>
      <c r="B314" s="296"/>
      <c r="C314" s="296"/>
      <c r="D314" s="296"/>
      <c r="E314" s="296"/>
      <c r="F314" s="296"/>
      <c r="G314" s="296"/>
      <c r="H314" s="296"/>
      <c r="I314" s="296"/>
      <c r="J314" s="296"/>
      <c r="K314" s="296"/>
      <c r="L314" s="372"/>
      <c r="M314" s="370" t="s">
        <v>63</v>
      </c>
      <c r="N314" s="324"/>
      <c r="O314" s="324"/>
      <c r="P314" s="324"/>
      <c r="Q314" s="324"/>
      <c r="R314" s="324"/>
      <c r="S314" s="32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63" t="s">
        <v>479</v>
      </c>
      <c r="B315" s="364"/>
      <c r="C315" s="364"/>
      <c r="D315" s="364"/>
      <c r="E315" s="364"/>
      <c r="F315" s="364"/>
      <c r="G315" s="364"/>
      <c r="H315" s="364"/>
      <c r="I315" s="364"/>
      <c r="J315" s="364"/>
      <c r="K315" s="364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4"/>
      <c r="W315" s="364"/>
      <c r="X315" s="49"/>
      <c r="Y315" s="49"/>
    </row>
    <row r="316" spans="1:29" ht="16.5" customHeight="1" x14ac:dyDescent="0.25">
      <c r="A316" s="365" t="s">
        <v>480</v>
      </c>
      <c r="B316" s="296"/>
      <c r="C316" s="296"/>
      <c r="D316" s="296"/>
      <c r="E316" s="296"/>
      <c r="F316" s="296"/>
      <c r="G316" s="296"/>
      <c r="H316" s="296"/>
      <c r="I316" s="296"/>
      <c r="J316" s="296"/>
      <c r="K316" s="296"/>
      <c r="L316" s="296"/>
      <c r="M316" s="296"/>
      <c r="N316" s="296"/>
      <c r="O316" s="296"/>
      <c r="P316" s="296"/>
      <c r="Q316" s="296"/>
      <c r="R316" s="296"/>
      <c r="S316" s="296"/>
      <c r="T316" s="296"/>
      <c r="U316" s="296"/>
      <c r="V316" s="296"/>
      <c r="W316" s="296"/>
      <c r="X316" s="284"/>
      <c r="Y316" s="284"/>
    </row>
    <row r="317" spans="1:29" ht="14.25" customHeight="1" x14ac:dyDescent="0.25">
      <c r="A317" s="366" t="s">
        <v>103</v>
      </c>
      <c r="B317" s="296"/>
      <c r="C317" s="296"/>
      <c r="D317" s="296"/>
      <c r="E317" s="296"/>
      <c r="F317" s="296"/>
      <c r="G317" s="296"/>
      <c r="H317" s="296"/>
      <c r="I317" s="296"/>
      <c r="J317" s="296"/>
      <c r="K317" s="296"/>
      <c r="L317" s="296"/>
      <c r="M317" s="296"/>
      <c r="N317" s="296"/>
      <c r="O317" s="296"/>
      <c r="P317" s="296"/>
      <c r="Q317" s="296"/>
      <c r="R317" s="296"/>
      <c r="S317" s="296"/>
      <c r="T317" s="296"/>
      <c r="U317" s="296"/>
      <c r="V317" s="296"/>
      <c r="W317" s="296"/>
      <c r="X317" s="283"/>
      <c r="Y317" s="283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367">
        <v>4607091389708</v>
      </c>
      <c r="E318" s="312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5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69"/>
      <c r="O318" s="369"/>
      <c r="P318" s="369"/>
      <c r="Q318" s="312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367">
        <v>4607091389692</v>
      </c>
      <c r="E319" s="312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546" t="s">
        <v>485</v>
      </c>
      <c r="N319" s="369"/>
      <c r="O319" s="369"/>
      <c r="P319" s="369"/>
      <c r="Q319" s="312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71"/>
      <c r="B320" s="296"/>
      <c r="C320" s="296"/>
      <c r="D320" s="296"/>
      <c r="E320" s="296"/>
      <c r="F320" s="296"/>
      <c r="G320" s="296"/>
      <c r="H320" s="296"/>
      <c r="I320" s="296"/>
      <c r="J320" s="296"/>
      <c r="K320" s="296"/>
      <c r="L320" s="372"/>
      <c r="M320" s="370" t="s">
        <v>63</v>
      </c>
      <c r="N320" s="324"/>
      <c r="O320" s="324"/>
      <c r="P320" s="324"/>
      <c r="Q320" s="324"/>
      <c r="R320" s="324"/>
      <c r="S320" s="32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296"/>
      <c r="B321" s="296"/>
      <c r="C321" s="296"/>
      <c r="D321" s="296"/>
      <c r="E321" s="296"/>
      <c r="F321" s="296"/>
      <c r="G321" s="296"/>
      <c r="H321" s="296"/>
      <c r="I321" s="296"/>
      <c r="J321" s="296"/>
      <c r="K321" s="296"/>
      <c r="L321" s="372"/>
      <c r="M321" s="370" t="s">
        <v>63</v>
      </c>
      <c r="N321" s="324"/>
      <c r="O321" s="324"/>
      <c r="P321" s="324"/>
      <c r="Q321" s="324"/>
      <c r="R321" s="324"/>
      <c r="S321" s="32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66" t="s">
        <v>57</v>
      </c>
      <c r="B322" s="296"/>
      <c r="C322" s="296"/>
      <c r="D322" s="296"/>
      <c r="E322" s="296"/>
      <c r="F322" s="296"/>
      <c r="G322" s="296"/>
      <c r="H322" s="296"/>
      <c r="I322" s="296"/>
      <c r="J322" s="296"/>
      <c r="K322" s="296"/>
      <c r="L322" s="296"/>
      <c r="M322" s="296"/>
      <c r="N322" s="296"/>
      <c r="O322" s="296"/>
      <c r="P322" s="296"/>
      <c r="Q322" s="296"/>
      <c r="R322" s="296"/>
      <c r="S322" s="296"/>
      <c r="T322" s="296"/>
      <c r="U322" s="296"/>
      <c r="V322" s="296"/>
      <c r="W322" s="296"/>
      <c r="X322" s="283"/>
      <c r="Y322" s="283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367">
        <v>4607091389753</v>
      </c>
      <c r="E323" s="312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54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69"/>
      <c r="O323" s="369"/>
      <c r="P323" s="369"/>
      <c r="Q323" s="312"/>
      <c r="R323" s="35"/>
      <c r="S323" s="35"/>
      <c r="T323" s="36" t="s">
        <v>62</v>
      </c>
      <c r="U323" s="288">
        <v>0</v>
      </c>
      <c r="V323" s="289">
        <f t="shared" ref="V323:V329" si="14"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367">
        <v>4607091389760</v>
      </c>
      <c r="E324" s="312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54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69"/>
      <c r="O324" s="369"/>
      <c r="P324" s="369"/>
      <c r="Q324" s="312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367">
        <v>4607091389746</v>
      </c>
      <c r="E325" s="312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5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69"/>
      <c r="O325" s="369"/>
      <c r="P325" s="369"/>
      <c r="Q325" s="312"/>
      <c r="R325" s="35"/>
      <c r="S325" s="35"/>
      <c r="T325" s="36" t="s">
        <v>62</v>
      </c>
      <c r="U325" s="288">
        <v>0</v>
      </c>
      <c r="V325" s="289">
        <f t="shared" si="14"/>
        <v>0</v>
      </c>
      <c r="W325" s="37" t="str">
        <f>IFERROR(IF(V325=0,"",ROUNDUP(V325/H325,0)*0.00753),"")</f>
        <v/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367">
        <v>4607091384338</v>
      </c>
      <c r="E326" s="312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5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69"/>
      <c r="O326" s="369"/>
      <c r="P326" s="369"/>
      <c r="Q326" s="312"/>
      <c r="R326" s="35"/>
      <c r="S326" s="35"/>
      <c r="T326" s="36" t="s">
        <v>62</v>
      </c>
      <c r="U326" s="288">
        <v>0</v>
      </c>
      <c r="V326" s="289">
        <f t="shared" si="14"/>
        <v>0</v>
      </c>
      <c r="W326" s="37" t="str">
        <f>IFERROR(IF(V326=0,"",ROUNDUP(V326/H326,0)*0.00502),"")</f>
        <v/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367">
        <v>4607091389524</v>
      </c>
      <c r="E327" s="312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69"/>
      <c r="O327" s="369"/>
      <c r="P327" s="369"/>
      <c r="Q327" s="312"/>
      <c r="R327" s="35"/>
      <c r="S327" s="35"/>
      <c r="T327" s="36" t="s">
        <v>62</v>
      </c>
      <c r="U327" s="288">
        <v>0</v>
      </c>
      <c r="V327" s="289">
        <f t="shared" si="14"/>
        <v>0</v>
      </c>
      <c r="W327" s="37" t="str">
        <f>IFERROR(IF(V327=0,"",ROUNDUP(V327/H327,0)*0.00502),"")</f>
        <v/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367">
        <v>4607091384345</v>
      </c>
      <c r="E328" s="312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55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69"/>
      <c r="O328" s="369"/>
      <c r="P328" s="369"/>
      <c r="Q328" s="312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367">
        <v>4607091389531</v>
      </c>
      <c r="E329" s="312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5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69"/>
      <c r="O329" s="369"/>
      <c r="P329" s="369"/>
      <c r="Q329" s="312"/>
      <c r="R329" s="35"/>
      <c r="S329" s="35"/>
      <c r="T329" s="36" t="s">
        <v>62</v>
      </c>
      <c r="U329" s="288">
        <v>0</v>
      </c>
      <c r="V329" s="289">
        <f t="shared" si="14"/>
        <v>0</v>
      </c>
      <c r="W329" s="37" t="str">
        <f>IFERROR(IF(V329=0,"",ROUNDUP(V329/H329,0)*0.00502),"")</f>
        <v/>
      </c>
      <c r="X329" s="57"/>
      <c r="Y329" s="58"/>
      <c r="AC329" s="240" t="s">
        <v>1</v>
      </c>
    </row>
    <row r="330" spans="1:29" x14ac:dyDescent="0.2">
      <c r="A330" s="371"/>
      <c r="B330" s="296"/>
      <c r="C330" s="296"/>
      <c r="D330" s="296"/>
      <c r="E330" s="296"/>
      <c r="F330" s="296"/>
      <c r="G330" s="296"/>
      <c r="H330" s="296"/>
      <c r="I330" s="296"/>
      <c r="J330" s="296"/>
      <c r="K330" s="296"/>
      <c r="L330" s="372"/>
      <c r="M330" s="370" t="s">
        <v>63</v>
      </c>
      <c r="N330" s="324"/>
      <c r="O330" s="324"/>
      <c r="P330" s="324"/>
      <c r="Q330" s="324"/>
      <c r="R330" s="324"/>
      <c r="S330" s="32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0</v>
      </c>
      <c r="V330" s="290">
        <f>IFERROR(V323/H323,"0")+IFERROR(V324/H324,"0")+IFERROR(V325/H325,"0")+IFERROR(V326/H326,"0")+IFERROR(V327/H327,"0")+IFERROR(V328/H328,"0")+IFERROR(V329/H329,"0")</f>
        <v>0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</v>
      </c>
      <c r="X330" s="291"/>
      <c r="Y330" s="291"/>
    </row>
    <row r="331" spans="1:29" x14ac:dyDescent="0.2">
      <c r="A331" s="296"/>
      <c r="B331" s="296"/>
      <c r="C331" s="296"/>
      <c r="D331" s="296"/>
      <c r="E331" s="296"/>
      <c r="F331" s="296"/>
      <c r="G331" s="296"/>
      <c r="H331" s="296"/>
      <c r="I331" s="296"/>
      <c r="J331" s="296"/>
      <c r="K331" s="296"/>
      <c r="L331" s="372"/>
      <c r="M331" s="370" t="s">
        <v>63</v>
      </c>
      <c r="N331" s="324"/>
      <c r="O331" s="324"/>
      <c r="P331" s="324"/>
      <c r="Q331" s="324"/>
      <c r="R331" s="324"/>
      <c r="S331" s="325"/>
      <c r="T331" s="38" t="s">
        <v>62</v>
      </c>
      <c r="U331" s="290">
        <f>IFERROR(SUM(U323:U329),"0")</f>
        <v>0</v>
      </c>
      <c r="V331" s="290">
        <f>IFERROR(SUM(V323:V329),"0")</f>
        <v>0</v>
      </c>
      <c r="W331" s="38"/>
      <c r="X331" s="291"/>
      <c r="Y331" s="291"/>
    </row>
    <row r="332" spans="1:29" ht="14.25" customHeight="1" x14ac:dyDescent="0.25">
      <c r="A332" s="366" t="s">
        <v>65</v>
      </c>
      <c r="B332" s="296"/>
      <c r="C332" s="296"/>
      <c r="D332" s="296"/>
      <c r="E332" s="296"/>
      <c r="F332" s="296"/>
      <c r="G332" s="296"/>
      <c r="H332" s="296"/>
      <c r="I332" s="296"/>
      <c r="J332" s="296"/>
      <c r="K332" s="296"/>
      <c r="L332" s="296"/>
      <c r="M332" s="296"/>
      <c r="N332" s="296"/>
      <c r="O332" s="296"/>
      <c r="P332" s="296"/>
      <c r="Q332" s="296"/>
      <c r="R332" s="296"/>
      <c r="S332" s="296"/>
      <c r="T332" s="296"/>
      <c r="U332" s="296"/>
      <c r="V332" s="296"/>
      <c r="W332" s="296"/>
      <c r="X332" s="283"/>
      <c r="Y332" s="283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367">
        <v>4607091389685</v>
      </c>
      <c r="E333" s="312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55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69"/>
      <c r="O333" s="369"/>
      <c r="P333" s="369"/>
      <c r="Q333" s="312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367">
        <v>4607091389654</v>
      </c>
      <c r="E334" s="312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555" t="s">
        <v>504</v>
      </c>
      <c r="N334" s="369"/>
      <c r="O334" s="369"/>
      <c r="P334" s="369"/>
      <c r="Q334" s="312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367">
        <v>4607091384352</v>
      </c>
      <c r="E335" s="312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5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69"/>
      <c r="O335" s="369"/>
      <c r="P335" s="369"/>
      <c r="Q335" s="312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367">
        <v>4607091389661</v>
      </c>
      <c r="E336" s="312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69"/>
      <c r="O336" s="369"/>
      <c r="P336" s="369"/>
      <c r="Q336" s="312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71"/>
      <c r="B337" s="296"/>
      <c r="C337" s="296"/>
      <c r="D337" s="296"/>
      <c r="E337" s="296"/>
      <c r="F337" s="296"/>
      <c r="G337" s="296"/>
      <c r="H337" s="296"/>
      <c r="I337" s="296"/>
      <c r="J337" s="296"/>
      <c r="K337" s="296"/>
      <c r="L337" s="372"/>
      <c r="M337" s="370" t="s">
        <v>63</v>
      </c>
      <c r="N337" s="324"/>
      <c r="O337" s="324"/>
      <c r="P337" s="324"/>
      <c r="Q337" s="324"/>
      <c r="R337" s="324"/>
      <c r="S337" s="32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296"/>
      <c r="B338" s="296"/>
      <c r="C338" s="296"/>
      <c r="D338" s="296"/>
      <c r="E338" s="296"/>
      <c r="F338" s="296"/>
      <c r="G338" s="296"/>
      <c r="H338" s="296"/>
      <c r="I338" s="296"/>
      <c r="J338" s="296"/>
      <c r="K338" s="296"/>
      <c r="L338" s="372"/>
      <c r="M338" s="370" t="s">
        <v>63</v>
      </c>
      <c r="N338" s="324"/>
      <c r="O338" s="324"/>
      <c r="P338" s="324"/>
      <c r="Q338" s="324"/>
      <c r="R338" s="324"/>
      <c r="S338" s="32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66" t="s">
        <v>196</v>
      </c>
      <c r="B339" s="296"/>
      <c r="C339" s="296"/>
      <c r="D339" s="296"/>
      <c r="E339" s="296"/>
      <c r="F339" s="296"/>
      <c r="G339" s="296"/>
      <c r="H339" s="296"/>
      <c r="I339" s="296"/>
      <c r="J339" s="296"/>
      <c r="K339" s="296"/>
      <c r="L339" s="296"/>
      <c r="M339" s="296"/>
      <c r="N339" s="296"/>
      <c r="O339" s="296"/>
      <c r="P339" s="296"/>
      <c r="Q339" s="296"/>
      <c r="R339" s="296"/>
      <c r="S339" s="296"/>
      <c r="T339" s="296"/>
      <c r="U339" s="296"/>
      <c r="V339" s="296"/>
      <c r="W339" s="296"/>
      <c r="X339" s="283"/>
      <c r="Y339" s="283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367">
        <v>4680115881648</v>
      </c>
      <c r="E340" s="312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558" t="s">
        <v>511</v>
      </c>
      <c r="N340" s="369"/>
      <c r="O340" s="369"/>
      <c r="P340" s="369"/>
      <c r="Q340" s="312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71"/>
      <c r="B341" s="296"/>
      <c r="C341" s="296"/>
      <c r="D341" s="296"/>
      <c r="E341" s="296"/>
      <c r="F341" s="296"/>
      <c r="G341" s="296"/>
      <c r="H341" s="296"/>
      <c r="I341" s="296"/>
      <c r="J341" s="296"/>
      <c r="K341" s="296"/>
      <c r="L341" s="372"/>
      <c r="M341" s="370" t="s">
        <v>63</v>
      </c>
      <c r="N341" s="324"/>
      <c r="O341" s="324"/>
      <c r="P341" s="324"/>
      <c r="Q341" s="324"/>
      <c r="R341" s="324"/>
      <c r="S341" s="32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296"/>
      <c r="B342" s="296"/>
      <c r="C342" s="296"/>
      <c r="D342" s="296"/>
      <c r="E342" s="296"/>
      <c r="F342" s="296"/>
      <c r="G342" s="296"/>
      <c r="H342" s="296"/>
      <c r="I342" s="296"/>
      <c r="J342" s="296"/>
      <c r="K342" s="296"/>
      <c r="L342" s="372"/>
      <c r="M342" s="370" t="s">
        <v>63</v>
      </c>
      <c r="N342" s="324"/>
      <c r="O342" s="324"/>
      <c r="P342" s="324"/>
      <c r="Q342" s="324"/>
      <c r="R342" s="324"/>
      <c r="S342" s="32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65" t="s">
        <v>512</v>
      </c>
      <c r="B343" s="296"/>
      <c r="C343" s="296"/>
      <c r="D343" s="296"/>
      <c r="E343" s="296"/>
      <c r="F343" s="296"/>
      <c r="G343" s="296"/>
      <c r="H343" s="296"/>
      <c r="I343" s="296"/>
      <c r="J343" s="296"/>
      <c r="K343" s="296"/>
      <c r="L343" s="296"/>
      <c r="M343" s="296"/>
      <c r="N343" s="296"/>
      <c r="O343" s="296"/>
      <c r="P343" s="296"/>
      <c r="Q343" s="296"/>
      <c r="R343" s="296"/>
      <c r="S343" s="296"/>
      <c r="T343" s="296"/>
      <c r="U343" s="296"/>
      <c r="V343" s="296"/>
      <c r="W343" s="296"/>
      <c r="X343" s="284"/>
      <c r="Y343" s="284"/>
    </row>
    <row r="344" spans="1:29" ht="14.25" customHeight="1" x14ac:dyDescent="0.25">
      <c r="A344" s="366" t="s">
        <v>96</v>
      </c>
      <c r="B344" s="296"/>
      <c r="C344" s="296"/>
      <c r="D344" s="296"/>
      <c r="E344" s="296"/>
      <c r="F344" s="296"/>
      <c r="G344" s="296"/>
      <c r="H344" s="296"/>
      <c r="I344" s="296"/>
      <c r="J344" s="296"/>
      <c r="K344" s="296"/>
      <c r="L344" s="296"/>
      <c r="M344" s="296"/>
      <c r="N344" s="296"/>
      <c r="O344" s="296"/>
      <c r="P344" s="296"/>
      <c r="Q344" s="296"/>
      <c r="R344" s="296"/>
      <c r="S344" s="296"/>
      <c r="T344" s="296"/>
      <c r="U344" s="296"/>
      <c r="V344" s="296"/>
      <c r="W344" s="296"/>
      <c r="X344" s="283"/>
      <c r="Y344" s="283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367">
        <v>4607091389388</v>
      </c>
      <c r="E345" s="312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5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69"/>
      <c r="O345" s="369"/>
      <c r="P345" s="369"/>
      <c r="Q345" s="312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367">
        <v>4607091389364</v>
      </c>
      <c r="E346" s="312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5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69"/>
      <c r="O346" s="369"/>
      <c r="P346" s="369"/>
      <c r="Q346" s="312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71"/>
      <c r="B347" s="296"/>
      <c r="C347" s="296"/>
      <c r="D347" s="296"/>
      <c r="E347" s="296"/>
      <c r="F347" s="296"/>
      <c r="G347" s="296"/>
      <c r="H347" s="296"/>
      <c r="I347" s="296"/>
      <c r="J347" s="296"/>
      <c r="K347" s="296"/>
      <c r="L347" s="372"/>
      <c r="M347" s="370" t="s">
        <v>63</v>
      </c>
      <c r="N347" s="324"/>
      <c r="O347" s="324"/>
      <c r="P347" s="324"/>
      <c r="Q347" s="324"/>
      <c r="R347" s="324"/>
      <c r="S347" s="32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296"/>
      <c r="B348" s="296"/>
      <c r="C348" s="296"/>
      <c r="D348" s="296"/>
      <c r="E348" s="296"/>
      <c r="F348" s="296"/>
      <c r="G348" s="296"/>
      <c r="H348" s="296"/>
      <c r="I348" s="296"/>
      <c r="J348" s="296"/>
      <c r="K348" s="296"/>
      <c r="L348" s="372"/>
      <c r="M348" s="370" t="s">
        <v>63</v>
      </c>
      <c r="N348" s="324"/>
      <c r="O348" s="324"/>
      <c r="P348" s="324"/>
      <c r="Q348" s="324"/>
      <c r="R348" s="324"/>
      <c r="S348" s="32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66" t="s">
        <v>57</v>
      </c>
      <c r="B349" s="296"/>
      <c r="C349" s="296"/>
      <c r="D349" s="296"/>
      <c r="E349" s="296"/>
      <c r="F349" s="296"/>
      <c r="G349" s="296"/>
      <c r="H349" s="296"/>
      <c r="I349" s="296"/>
      <c r="J349" s="296"/>
      <c r="K349" s="296"/>
      <c r="L349" s="296"/>
      <c r="M349" s="296"/>
      <c r="N349" s="296"/>
      <c r="O349" s="296"/>
      <c r="P349" s="296"/>
      <c r="Q349" s="296"/>
      <c r="R349" s="296"/>
      <c r="S349" s="296"/>
      <c r="T349" s="296"/>
      <c r="U349" s="296"/>
      <c r="V349" s="296"/>
      <c r="W349" s="296"/>
      <c r="X349" s="283"/>
      <c r="Y349" s="283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367">
        <v>4607091389739</v>
      </c>
      <c r="E350" s="312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56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69"/>
      <c r="O350" s="369"/>
      <c r="P350" s="369"/>
      <c r="Q350" s="312"/>
      <c r="R350" s="35"/>
      <c r="S350" s="35"/>
      <c r="T350" s="36" t="s">
        <v>62</v>
      </c>
      <c r="U350" s="288">
        <v>0</v>
      </c>
      <c r="V350" s="289">
        <f>IFERROR(IF(U350="",0,CEILING((U350/$H350),1)*$H350),"")</f>
        <v>0</v>
      </c>
      <c r="W350" s="37" t="str">
        <f>IFERROR(IF(V350=0,"",ROUNDUP(V350/H350,0)*0.00753),"")</f>
        <v/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367">
        <v>4607091389425</v>
      </c>
      <c r="E351" s="312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5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69"/>
      <c r="O351" s="369"/>
      <c r="P351" s="369"/>
      <c r="Q351" s="312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367">
        <v>4680115880771</v>
      </c>
      <c r="E352" s="312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5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69"/>
      <c r="O352" s="369"/>
      <c r="P352" s="369"/>
      <c r="Q352" s="312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367">
        <v>4607091389500</v>
      </c>
      <c r="E353" s="312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5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69"/>
      <c r="O353" s="369"/>
      <c r="P353" s="369"/>
      <c r="Q353" s="312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367">
        <v>4680115881983</v>
      </c>
      <c r="E354" s="312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565" t="s">
        <v>527</v>
      </c>
      <c r="N354" s="369"/>
      <c r="O354" s="369"/>
      <c r="P354" s="369"/>
      <c r="Q354" s="312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71"/>
      <c r="B355" s="296"/>
      <c r="C355" s="296"/>
      <c r="D355" s="296"/>
      <c r="E355" s="296"/>
      <c r="F355" s="296"/>
      <c r="G355" s="296"/>
      <c r="H355" s="296"/>
      <c r="I355" s="296"/>
      <c r="J355" s="296"/>
      <c r="K355" s="296"/>
      <c r="L355" s="372"/>
      <c r="M355" s="370" t="s">
        <v>63</v>
      </c>
      <c r="N355" s="324"/>
      <c r="O355" s="324"/>
      <c r="P355" s="324"/>
      <c r="Q355" s="324"/>
      <c r="R355" s="324"/>
      <c r="S355" s="325"/>
      <c r="T355" s="38" t="s">
        <v>64</v>
      </c>
      <c r="U355" s="290">
        <f>IFERROR(U350/H350,"0")+IFERROR(U351/H351,"0")+IFERROR(U352/H352,"0")+IFERROR(U353/H353,"0")+IFERROR(U354/H354,"0")</f>
        <v>0</v>
      </c>
      <c r="V355" s="290">
        <f>IFERROR(V350/H350,"0")+IFERROR(V351/H351,"0")+IFERROR(V352/H352,"0")+IFERROR(V353/H353,"0")+IFERROR(V354/H354,"0")</f>
        <v>0</v>
      </c>
      <c r="W355" s="290">
        <f>IFERROR(IF(W350="",0,W350),"0")+IFERROR(IF(W351="",0,W351),"0")+IFERROR(IF(W352="",0,W352),"0")+IFERROR(IF(W353="",0,W353),"0")+IFERROR(IF(W354="",0,W354),"0")</f>
        <v>0</v>
      </c>
      <c r="X355" s="291"/>
      <c r="Y355" s="291"/>
    </row>
    <row r="356" spans="1:29" x14ac:dyDescent="0.2">
      <c r="A356" s="296"/>
      <c r="B356" s="296"/>
      <c r="C356" s="296"/>
      <c r="D356" s="296"/>
      <c r="E356" s="296"/>
      <c r="F356" s="296"/>
      <c r="G356" s="296"/>
      <c r="H356" s="296"/>
      <c r="I356" s="296"/>
      <c r="J356" s="296"/>
      <c r="K356" s="296"/>
      <c r="L356" s="372"/>
      <c r="M356" s="370" t="s">
        <v>63</v>
      </c>
      <c r="N356" s="324"/>
      <c r="O356" s="324"/>
      <c r="P356" s="324"/>
      <c r="Q356" s="324"/>
      <c r="R356" s="324"/>
      <c r="S356" s="325"/>
      <c r="T356" s="38" t="s">
        <v>62</v>
      </c>
      <c r="U356" s="290">
        <f>IFERROR(SUM(U350:U354),"0")</f>
        <v>0</v>
      </c>
      <c r="V356" s="290">
        <f>IFERROR(SUM(V350:V354),"0")</f>
        <v>0</v>
      </c>
      <c r="W356" s="38"/>
      <c r="X356" s="291"/>
      <c r="Y356" s="291"/>
    </row>
    <row r="357" spans="1:29" ht="27.75" customHeight="1" x14ac:dyDescent="0.2">
      <c r="A357" s="363" t="s">
        <v>528</v>
      </c>
      <c r="B357" s="364"/>
      <c r="C357" s="364"/>
      <c r="D357" s="364"/>
      <c r="E357" s="364"/>
      <c r="F357" s="364"/>
      <c r="G357" s="364"/>
      <c r="H357" s="364"/>
      <c r="I357" s="364"/>
      <c r="J357" s="364"/>
      <c r="K357" s="364"/>
      <c r="L357" s="364"/>
      <c r="M357" s="364"/>
      <c r="N357" s="364"/>
      <c r="O357" s="364"/>
      <c r="P357" s="364"/>
      <c r="Q357" s="364"/>
      <c r="R357" s="364"/>
      <c r="S357" s="364"/>
      <c r="T357" s="364"/>
      <c r="U357" s="364"/>
      <c r="V357" s="364"/>
      <c r="W357" s="364"/>
      <c r="X357" s="49"/>
      <c r="Y357" s="49"/>
    </row>
    <row r="358" spans="1:29" ht="16.5" customHeight="1" x14ac:dyDescent="0.25">
      <c r="A358" s="365" t="s">
        <v>528</v>
      </c>
      <c r="B358" s="296"/>
      <c r="C358" s="296"/>
      <c r="D358" s="296"/>
      <c r="E358" s="296"/>
      <c r="F358" s="296"/>
      <c r="G358" s="296"/>
      <c r="H358" s="296"/>
      <c r="I358" s="296"/>
      <c r="J358" s="296"/>
      <c r="K358" s="296"/>
      <c r="L358" s="296"/>
      <c r="M358" s="296"/>
      <c r="N358" s="296"/>
      <c r="O358" s="296"/>
      <c r="P358" s="296"/>
      <c r="Q358" s="296"/>
      <c r="R358" s="296"/>
      <c r="S358" s="296"/>
      <c r="T358" s="296"/>
      <c r="U358" s="296"/>
      <c r="V358" s="296"/>
      <c r="W358" s="296"/>
      <c r="X358" s="284"/>
      <c r="Y358" s="284"/>
    </row>
    <row r="359" spans="1:29" ht="14.25" customHeight="1" x14ac:dyDescent="0.25">
      <c r="A359" s="366" t="s">
        <v>103</v>
      </c>
      <c r="B359" s="296"/>
      <c r="C359" s="296"/>
      <c r="D359" s="296"/>
      <c r="E359" s="296"/>
      <c r="F359" s="296"/>
      <c r="G359" s="296"/>
      <c r="H359" s="296"/>
      <c r="I359" s="296"/>
      <c r="J359" s="296"/>
      <c r="K359" s="296"/>
      <c r="L359" s="296"/>
      <c r="M359" s="296"/>
      <c r="N359" s="296"/>
      <c r="O359" s="296"/>
      <c r="P359" s="296"/>
      <c r="Q359" s="296"/>
      <c r="R359" s="296"/>
      <c r="S359" s="296"/>
      <c r="T359" s="296"/>
      <c r="U359" s="296"/>
      <c r="V359" s="296"/>
      <c r="W359" s="296"/>
      <c r="X359" s="283"/>
      <c r="Y359" s="283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367">
        <v>4607091389067</v>
      </c>
      <c r="E360" s="312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69"/>
      <c r="O360" s="369"/>
      <c r="P360" s="369"/>
      <c r="Q360" s="312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367">
        <v>4607091383522</v>
      </c>
      <c r="E361" s="312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5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69"/>
      <c r="O361" s="369"/>
      <c r="P361" s="369"/>
      <c r="Q361" s="312"/>
      <c r="R361" s="35"/>
      <c r="S361" s="35"/>
      <c r="T361" s="36" t="s">
        <v>62</v>
      </c>
      <c r="U361" s="288">
        <v>0</v>
      </c>
      <c r="V361" s="289">
        <f t="shared" si="15"/>
        <v>0</v>
      </c>
      <c r="W361" s="37" t="str">
        <f>IFERROR(IF(V361=0,"",ROUNDUP(V361/H361,0)*0.01196),"")</f>
        <v/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367">
        <v>4607091384437</v>
      </c>
      <c r="E362" s="312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568" t="s">
        <v>535</v>
      </c>
      <c r="N362" s="369"/>
      <c r="O362" s="369"/>
      <c r="P362" s="369"/>
      <c r="Q362" s="312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367">
        <v>4607091389104</v>
      </c>
      <c r="E363" s="312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5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69"/>
      <c r="O363" s="369"/>
      <c r="P363" s="369"/>
      <c r="Q363" s="312"/>
      <c r="R363" s="35"/>
      <c r="S363" s="35"/>
      <c r="T363" s="36" t="s">
        <v>62</v>
      </c>
      <c r="U363" s="288">
        <v>0</v>
      </c>
      <c r="V363" s="289">
        <f t="shared" si="15"/>
        <v>0</v>
      </c>
      <c r="W363" s="37" t="str">
        <f>IFERROR(IF(V363=0,"",ROUNDUP(V363/H363,0)*0.01196),"")</f>
        <v/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367">
        <v>4607091389036</v>
      </c>
      <c r="E364" s="312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57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69"/>
      <c r="O364" s="369"/>
      <c r="P364" s="369"/>
      <c r="Q364" s="312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367">
        <v>4680115880603</v>
      </c>
      <c r="E365" s="312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571" t="s">
        <v>542</v>
      </c>
      <c r="N365" s="369"/>
      <c r="O365" s="369"/>
      <c r="P365" s="369"/>
      <c r="Q365" s="312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367">
        <v>4607091389999</v>
      </c>
      <c r="E366" s="312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572" t="s">
        <v>545</v>
      </c>
      <c r="N366" s="369"/>
      <c r="O366" s="369"/>
      <c r="P366" s="369"/>
      <c r="Q366" s="312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367">
        <v>4680115882782</v>
      </c>
      <c r="E367" s="312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573" t="s">
        <v>548</v>
      </c>
      <c r="N367" s="369"/>
      <c r="O367" s="369"/>
      <c r="P367" s="369"/>
      <c r="Q367" s="312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367">
        <v>4607091389098</v>
      </c>
      <c r="E368" s="312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69"/>
      <c r="O368" s="369"/>
      <c r="P368" s="369"/>
      <c r="Q368" s="312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367">
        <v>4607091389982</v>
      </c>
      <c r="E369" s="312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575" t="s">
        <v>553</v>
      </c>
      <c r="N369" s="369"/>
      <c r="O369" s="369"/>
      <c r="P369" s="369"/>
      <c r="Q369" s="312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71"/>
      <c r="B370" s="296"/>
      <c r="C370" s="296"/>
      <c r="D370" s="296"/>
      <c r="E370" s="296"/>
      <c r="F370" s="296"/>
      <c r="G370" s="296"/>
      <c r="H370" s="296"/>
      <c r="I370" s="296"/>
      <c r="J370" s="296"/>
      <c r="K370" s="296"/>
      <c r="L370" s="372"/>
      <c r="M370" s="370" t="s">
        <v>63</v>
      </c>
      <c r="N370" s="324"/>
      <c r="O370" s="324"/>
      <c r="P370" s="324"/>
      <c r="Q370" s="324"/>
      <c r="R370" s="324"/>
      <c r="S370" s="32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0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0</v>
      </c>
      <c r="X370" s="291"/>
      <c r="Y370" s="291"/>
    </row>
    <row r="371" spans="1:29" x14ac:dyDescent="0.2">
      <c r="A371" s="296"/>
      <c r="B371" s="296"/>
      <c r="C371" s="296"/>
      <c r="D371" s="296"/>
      <c r="E371" s="296"/>
      <c r="F371" s="296"/>
      <c r="G371" s="296"/>
      <c r="H371" s="296"/>
      <c r="I371" s="296"/>
      <c r="J371" s="296"/>
      <c r="K371" s="296"/>
      <c r="L371" s="372"/>
      <c r="M371" s="370" t="s">
        <v>63</v>
      </c>
      <c r="N371" s="324"/>
      <c r="O371" s="324"/>
      <c r="P371" s="324"/>
      <c r="Q371" s="324"/>
      <c r="R371" s="324"/>
      <c r="S371" s="325"/>
      <c r="T371" s="38" t="s">
        <v>62</v>
      </c>
      <c r="U371" s="290">
        <f>IFERROR(SUM(U360:U369),"0")</f>
        <v>0</v>
      </c>
      <c r="V371" s="290">
        <f>IFERROR(SUM(V360:V369),"0")</f>
        <v>0</v>
      </c>
      <c r="W371" s="38"/>
      <c r="X371" s="291"/>
      <c r="Y371" s="291"/>
    </row>
    <row r="372" spans="1:29" ht="14.25" customHeight="1" x14ac:dyDescent="0.25">
      <c r="A372" s="366" t="s">
        <v>96</v>
      </c>
      <c r="B372" s="296"/>
      <c r="C372" s="296"/>
      <c r="D372" s="296"/>
      <c r="E372" s="296"/>
      <c r="F372" s="296"/>
      <c r="G372" s="296"/>
      <c r="H372" s="296"/>
      <c r="I372" s="296"/>
      <c r="J372" s="296"/>
      <c r="K372" s="296"/>
      <c r="L372" s="296"/>
      <c r="M372" s="296"/>
      <c r="N372" s="296"/>
      <c r="O372" s="296"/>
      <c r="P372" s="296"/>
      <c r="Q372" s="296"/>
      <c r="R372" s="296"/>
      <c r="S372" s="296"/>
      <c r="T372" s="296"/>
      <c r="U372" s="296"/>
      <c r="V372" s="296"/>
      <c r="W372" s="296"/>
      <c r="X372" s="283"/>
      <c r="Y372" s="283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367">
        <v>4607091388930</v>
      </c>
      <c r="E373" s="312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5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69"/>
      <c r="O373" s="369"/>
      <c r="P373" s="369"/>
      <c r="Q373" s="312"/>
      <c r="R373" s="35"/>
      <c r="S373" s="35"/>
      <c r="T373" s="36" t="s">
        <v>62</v>
      </c>
      <c r="U373" s="288">
        <v>0</v>
      </c>
      <c r="V373" s="289">
        <f>IFERROR(IF(U373="",0,CEILING((U373/$H373),1)*$H373),"")</f>
        <v>0</v>
      </c>
      <c r="W373" s="37" t="str">
        <f>IFERROR(IF(V373=0,"",ROUNDUP(V373/H373,0)*0.01196),"")</f>
        <v/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367">
        <v>4680115880054</v>
      </c>
      <c r="E374" s="312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577" t="s">
        <v>558</v>
      </c>
      <c r="N374" s="369"/>
      <c r="O374" s="369"/>
      <c r="P374" s="369"/>
      <c r="Q374" s="312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71"/>
      <c r="B375" s="296"/>
      <c r="C375" s="296"/>
      <c r="D375" s="296"/>
      <c r="E375" s="296"/>
      <c r="F375" s="296"/>
      <c r="G375" s="296"/>
      <c r="H375" s="296"/>
      <c r="I375" s="296"/>
      <c r="J375" s="296"/>
      <c r="K375" s="296"/>
      <c r="L375" s="372"/>
      <c r="M375" s="370" t="s">
        <v>63</v>
      </c>
      <c r="N375" s="324"/>
      <c r="O375" s="324"/>
      <c r="P375" s="324"/>
      <c r="Q375" s="324"/>
      <c r="R375" s="324"/>
      <c r="S375" s="325"/>
      <c r="T375" s="38" t="s">
        <v>64</v>
      </c>
      <c r="U375" s="290">
        <f>IFERROR(U373/H373,"0")+IFERROR(U374/H374,"0")</f>
        <v>0</v>
      </c>
      <c r="V375" s="290">
        <f>IFERROR(V373/H373,"0")+IFERROR(V374/H374,"0")</f>
        <v>0</v>
      </c>
      <c r="W375" s="290">
        <f>IFERROR(IF(W373="",0,W373),"0")+IFERROR(IF(W374="",0,W374),"0")</f>
        <v>0</v>
      </c>
      <c r="X375" s="291"/>
      <c r="Y375" s="291"/>
    </row>
    <row r="376" spans="1:29" x14ac:dyDescent="0.2">
      <c r="A376" s="296"/>
      <c r="B376" s="296"/>
      <c r="C376" s="296"/>
      <c r="D376" s="296"/>
      <c r="E376" s="296"/>
      <c r="F376" s="296"/>
      <c r="G376" s="296"/>
      <c r="H376" s="296"/>
      <c r="I376" s="296"/>
      <c r="J376" s="296"/>
      <c r="K376" s="296"/>
      <c r="L376" s="372"/>
      <c r="M376" s="370" t="s">
        <v>63</v>
      </c>
      <c r="N376" s="324"/>
      <c r="O376" s="324"/>
      <c r="P376" s="324"/>
      <c r="Q376" s="324"/>
      <c r="R376" s="324"/>
      <c r="S376" s="325"/>
      <c r="T376" s="38" t="s">
        <v>62</v>
      </c>
      <c r="U376" s="290">
        <f>IFERROR(SUM(U373:U374),"0")</f>
        <v>0</v>
      </c>
      <c r="V376" s="290">
        <f>IFERROR(SUM(V373:V374),"0")</f>
        <v>0</v>
      </c>
      <c r="W376" s="38"/>
      <c r="X376" s="291"/>
      <c r="Y376" s="291"/>
    </row>
    <row r="377" spans="1:29" ht="14.25" customHeight="1" x14ac:dyDescent="0.25">
      <c r="A377" s="366" t="s">
        <v>57</v>
      </c>
      <c r="B377" s="296"/>
      <c r="C377" s="296"/>
      <c r="D377" s="296"/>
      <c r="E377" s="296"/>
      <c r="F377" s="296"/>
      <c r="G377" s="296"/>
      <c r="H377" s="296"/>
      <c r="I377" s="296"/>
      <c r="J377" s="296"/>
      <c r="K377" s="296"/>
      <c r="L377" s="296"/>
      <c r="M377" s="296"/>
      <c r="N377" s="296"/>
      <c r="O377" s="296"/>
      <c r="P377" s="296"/>
      <c r="Q377" s="296"/>
      <c r="R377" s="296"/>
      <c r="S377" s="296"/>
      <c r="T377" s="296"/>
      <c r="U377" s="296"/>
      <c r="V377" s="296"/>
      <c r="W377" s="296"/>
      <c r="X377" s="283"/>
      <c r="Y377" s="283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367">
        <v>4607091383348</v>
      </c>
      <c r="E378" s="312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578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69"/>
      <c r="O378" s="369"/>
      <c r="P378" s="369"/>
      <c r="Q378" s="312"/>
      <c r="R378" s="35"/>
      <c r="S378" s="35"/>
      <c r="T378" s="36" t="s">
        <v>62</v>
      </c>
      <c r="U378" s="288">
        <v>0</v>
      </c>
      <c r="V378" s="289">
        <f t="shared" ref="V378:V383" si="16"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367">
        <v>4607091383386</v>
      </c>
      <c r="E379" s="312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579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69"/>
      <c r="O379" s="369"/>
      <c r="P379" s="369"/>
      <c r="Q379" s="312"/>
      <c r="R379" s="35"/>
      <c r="S379" s="35"/>
      <c r="T379" s="36" t="s">
        <v>62</v>
      </c>
      <c r="U379" s="288">
        <v>0</v>
      </c>
      <c r="V379" s="289">
        <f t="shared" si="16"/>
        <v>0</v>
      </c>
      <c r="W379" s="37" t="str">
        <f>IFERROR(IF(V379=0,"",ROUNDUP(V379/H379,0)*0.01196),"")</f>
        <v/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367">
        <v>4607091383355</v>
      </c>
      <c r="E380" s="312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580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69"/>
      <c r="O380" s="369"/>
      <c r="P380" s="369"/>
      <c r="Q380" s="312"/>
      <c r="R380" s="35"/>
      <c r="S380" s="35"/>
      <c r="T380" s="36" t="s">
        <v>62</v>
      </c>
      <c r="U380" s="288">
        <v>0</v>
      </c>
      <c r="V380" s="289">
        <f t="shared" si="16"/>
        <v>0</v>
      </c>
      <c r="W380" s="37" t="str">
        <f>IFERROR(IF(V380=0,"",ROUNDUP(V380/H380,0)*0.01196),"")</f>
        <v/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367">
        <v>4680115882072</v>
      </c>
      <c r="E381" s="312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581" t="s">
        <v>567</v>
      </c>
      <c r="N381" s="369"/>
      <c r="O381" s="369"/>
      <c r="P381" s="369"/>
      <c r="Q381" s="312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367">
        <v>4680115882102</v>
      </c>
      <c r="E382" s="312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582" t="s">
        <v>570</v>
      </c>
      <c r="N382" s="369"/>
      <c r="O382" s="369"/>
      <c r="P382" s="369"/>
      <c r="Q382" s="312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367">
        <v>4680115882096</v>
      </c>
      <c r="E383" s="312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583" t="s">
        <v>573</v>
      </c>
      <c r="N383" s="369"/>
      <c r="O383" s="369"/>
      <c r="P383" s="369"/>
      <c r="Q383" s="312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71"/>
      <c r="B384" s="296"/>
      <c r="C384" s="296"/>
      <c r="D384" s="296"/>
      <c r="E384" s="296"/>
      <c r="F384" s="296"/>
      <c r="G384" s="296"/>
      <c r="H384" s="296"/>
      <c r="I384" s="296"/>
      <c r="J384" s="296"/>
      <c r="K384" s="296"/>
      <c r="L384" s="372"/>
      <c r="M384" s="370" t="s">
        <v>63</v>
      </c>
      <c r="N384" s="324"/>
      <c r="O384" s="324"/>
      <c r="P384" s="324"/>
      <c r="Q384" s="324"/>
      <c r="R384" s="324"/>
      <c r="S384" s="325"/>
      <c r="T384" s="38" t="s">
        <v>64</v>
      </c>
      <c r="U384" s="290">
        <f>IFERROR(U378/H378,"0")+IFERROR(U379/H379,"0")+IFERROR(U380/H380,"0")+IFERROR(U381/H381,"0")+IFERROR(U382/H382,"0")+IFERROR(U383/H383,"0")</f>
        <v>0</v>
      </c>
      <c r="V384" s="290">
        <f>IFERROR(V378/H378,"0")+IFERROR(V379/H379,"0")+IFERROR(V380/H380,"0")+IFERROR(V381/H381,"0")+IFERROR(V382/H382,"0")+IFERROR(V383/H383,"0")</f>
        <v>0</v>
      </c>
      <c r="W384" s="290">
        <f>IFERROR(IF(W378="",0,W378),"0")+IFERROR(IF(W379="",0,W379),"0")+IFERROR(IF(W380="",0,W380),"0")+IFERROR(IF(W381="",0,W381),"0")+IFERROR(IF(W382="",0,W382),"0")+IFERROR(IF(W383="",0,W383),"0")</f>
        <v>0</v>
      </c>
      <c r="X384" s="291"/>
      <c r="Y384" s="291"/>
    </row>
    <row r="385" spans="1:29" x14ac:dyDescent="0.2">
      <c r="A385" s="296"/>
      <c r="B385" s="296"/>
      <c r="C385" s="296"/>
      <c r="D385" s="296"/>
      <c r="E385" s="296"/>
      <c r="F385" s="296"/>
      <c r="G385" s="296"/>
      <c r="H385" s="296"/>
      <c r="I385" s="296"/>
      <c r="J385" s="296"/>
      <c r="K385" s="296"/>
      <c r="L385" s="372"/>
      <c r="M385" s="370" t="s">
        <v>63</v>
      </c>
      <c r="N385" s="324"/>
      <c r="O385" s="324"/>
      <c r="P385" s="324"/>
      <c r="Q385" s="324"/>
      <c r="R385" s="324"/>
      <c r="S385" s="325"/>
      <c r="T385" s="38" t="s">
        <v>62</v>
      </c>
      <c r="U385" s="290">
        <f>IFERROR(SUM(U378:U383),"0")</f>
        <v>0</v>
      </c>
      <c r="V385" s="290">
        <f>IFERROR(SUM(V378:V383),"0")</f>
        <v>0</v>
      </c>
      <c r="W385" s="38"/>
      <c r="X385" s="291"/>
      <c r="Y385" s="291"/>
    </row>
    <row r="386" spans="1:29" ht="14.25" customHeight="1" x14ac:dyDescent="0.25">
      <c r="A386" s="366" t="s">
        <v>65</v>
      </c>
      <c r="B386" s="296"/>
      <c r="C386" s="296"/>
      <c r="D386" s="296"/>
      <c r="E386" s="296"/>
      <c r="F386" s="296"/>
      <c r="G386" s="296"/>
      <c r="H386" s="296"/>
      <c r="I386" s="296"/>
      <c r="J386" s="296"/>
      <c r="K386" s="296"/>
      <c r="L386" s="296"/>
      <c r="M386" s="296"/>
      <c r="N386" s="296"/>
      <c r="O386" s="296"/>
      <c r="P386" s="296"/>
      <c r="Q386" s="296"/>
      <c r="R386" s="296"/>
      <c r="S386" s="296"/>
      <c r="T386" s="296"/>
      <c r="U386" s="296"/>
      <c r="V386" s="296"/>
      <c r="W386" s="296"/>
      <c r="X386" s="283"/>
      <c r="Y386" s="283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367">
        <v>4607091383409</v>
      </c>
      <c r="E387" s="312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5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69"/>
      <c r="O387" s="369"/>
      <c r="P387" s="369"/>
      <c r="Q387" s="312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367">
        <v>4607091383416</v>
      </c>
      <c r="E388" s="312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5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69"/>
      <c r="O388" s="369"/>
      <c r="P388" s="369"/>
      <c r="Q388" s="312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71"/>
      <c r="B389" s="296"/>
      <c r="C389" s="296"/>
      <c r="D389" s="296"/>
      <c r="E389" s="296"/>
      <c r="F389" s="296"/>
      <c r="G389" s="296"/>
      <c r="H389" s="296"/>
      <c r="I389" s="296"/>
      <c r="J389" s="296"/>
      <c r="K389" s="296"/>
      <c r="L389" s="372"/>
      <c r="M389" s="370" t="s">
        <v>63</v>
      </c>
      <c r="N389" s="324"/>
      <c r="O389" s="324"/>
      <c r="P389" s="324"/>
      <c r="Q389" s="324"/>
      <c r="R389" s="324"/>
      <c r="S389" s="32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296"/>
      <c r="B390" s="296"/>
      <c r="C390" s="296"/>
      <c r="D390" s="296"/>
      <c r="E390" s="296"/>
      <c r="F390" s="296"/>
      <c r="G390" s="296"/>
      <c r="H390" s="296"/>
      <c r="I390" s="296"/>
      <c r="J390" s="296"/>
      <c r="K390" s="296"/>
      <c r="L390" s="372"/>
      <c r="M390" s="370" t="s">
        <v>63</v>
      </c>
      <c r="N390" s="324"/>
      <c r="O390" s="324"/>
      <c r="P390" s="324"/>
      <c r="Q390" s="324"/>
      <c r="R390" s="324"/>
      <c r="S390" s="32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63" t="s">
        <v>578</v>
      </c>
      <c r="B391" s="364"/>
      <c r="C391" s="364"/>
      <c r="D391" s="364"/>
      <c r="E391" s="364"/>
      <c r="F391" s="364"/>
      <c r="G391" s="364"/>
      <c r="H391" s="364"/>
      <c r="I391" s="364"/>
      <c r="J391" s="364"/>
      <c r="K391" s="364"/>
      <c r="L391" s="364"/>
      <c r="M391" s="364"/>
      <c r="N391" s="364"/>
      <c r="O391" s="364"/>
      <c r="P391" s="364"/>
      <c r="Q391" s="364"/>
      <c r="R391" s="364"/>
      <c r="S391" s="364"/>
      <c r="T391" s="364"/>
      <c r="U391" s="364"/>
      <c r="V391" s="364"/>
      <c r="W391" s="364"/>
      <c r="X391" s="49"/>
      <c r="Y391" s="49"/>
    </row>
    <row r="392" spans="1:29" ht="16.5" customHeight="1" x14ac:dyDescent="0.25">
      <c r="A392" s="365" t="s">
        <v>579</v>
      </c>
      <c r="B392" s="296"/>
      <c r="C392" s="296"/>
      <c r="D392" s="296"/>
      <c r="E392" s="296"/>
      <c r="F392" s="296"/>
      <c r="G392" s="296"/>
      <c r="H392" s="296"/>
      <c r="I392" s="296"/>
      <c r="J392" s="296"/>
      <c r="K392" s="296"/>
      <c r="L392" s="296"/>
      <c r="M392" s="296"/>
      <c r="N392" s="296"/>
      <c r="O392" s="296"/>
      <c r="P392" s="296"/>
      <c r="Q392" s="296"/>
      <c r="R392" s="296"/>
      <c r="S392" s="296"/>
      <c r="T392" s="296"/>
      <c r="U392" s="296"/>
      <c r="V392" s="296"/>
      <c r="W392" s="296"/>
      <c r="X392" s="284"/>
      <c r="Y392" s="284"/>
    </row>
    <row r="393" spans="1:29" ht="14.25" customHeight="1" x14ac:dyDescent="0.25">
      <c r="A393" s="366" t="s">
        <v>103</v>
      </c>
      <c r="B393" s="296"/>
      <c r="C393" s="296"/>
      <c r="D393" s="296"/>
      <c r="E393" s="296"/>
      <c r="F393" s="296"/>
      <c r="G393" s="296"/>
      <c r="H393" s="296"/>
      <c r="I393" s="296"/>
      <c r="J393" s="296"/>
      <c r="K393" s="296"/>
      <c r="L393" s="296"/>
      <c r="M393" s="296"/>
      <c r="N393" s="296"/>
      <c r="O393" s="296"/>
      <c r="P393" s="296"/>
      <c r="Q393" s="296"/>
      <c r="R393" s="296"/>
      <c r="S393" s="296"/>
      <c r="T393" s="296"/>
      <c r="U393" s="296"/>
      <c r="V393" s="296"/>
      <c r="W393" s="296"/>
      <c r="X393" s="283"/>
      <c r="Y393" s="283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367">
        <v>4680115881099</v>
      </c>
      <c r="E394" s="312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586" t="s">
        <v>582</v>
      </c>
      <c r="N394" s="369"/>
      <c r="O394" s="369"/>
      <c r="P394" s="369"/>
      <c r="Q394" s="312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367">
        <v>4680115881150</v>
      </c>
      <c r="E395" s="312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587" t="s">
        <v>585</v>
      </c>
      <c r="N395" s="369"/>
      <c r="O395" s="369"/>
      <c r="P395" s="369"/>
      <c r="Q395" s="312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x14ac:dyDescent="0.2">
      <c r="A396" s="371"/>
      <c r="B396" s="296"/>
      <c r="C396" s="296"/>
      <c r="D396" s="296"/>
      <c r="E396" s="296"/>
      <c r="F396" s="296"/>
      <c r="G396" s="296"/>
      <c r="H396" s="296"/>
      <c r="I396" s="296"/>
      <c r="J396" s="296"/>
      <c r="K396" s="296"/>
      <c r="L396" s="372"/>
      <c r="M396" s="370" t="s">
        <v>63</v>
      </c>
      <c r="N396" s="324"/>
      <c r="O396" s="324"/>
      <c r="P396" s="324"/>
      <c r="Q396" s="324"/>
      <c r="R396" s="324"/>
      <c r="S396" s="32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x14ac:dyDescent="0.2">
      <c r="A397" s="296"/>
      <c r="B397" s="296"/>
      <c r="C397" s="296"/>
      <c r="D397" s="296"/>
      <c r="E397" s="296"/>
      <c r="F397" s="296"/>
      <c r="G397" s="296"/>
      <c r="H397" s="296"/>
      <c r="I397" s="296"/>
      <c r="J397" s="296"/>
      <c r="K397" s="296"/>
      <c r="L397" s="372"/>
      <c r="M397" s="370" t="s">
        <v>63</v>
      </c>
      <c r="N397" s="324"/>
      <c r="O397" s="324"/>
      <c r="P397" s="324"/>
      <c r="Q397" s="324"/>
      <c r="R397" s="324"/>
      <c r="S397" s="32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66" t="s">
        <v>96</v>
      </c>
      <c r="B398" s="296"/>
      <c r="C398" s="296"/>
      <c r="D398" s="296"/>
      <c r="E398" s="296"/>
      <c r="F398" s="296"/>
      <c r="G398" s="296"/>
      <c r="H398" s="296"/>
      <c r="I398" s="296"/>
      <c r="J398" s="296"/>
      <c r="K398" s="296"/>
      <c r="L398" s="296"/>
      <c r="M398" s="296"/>
      <c r="N398" s="296"/>
      <c r="O398" s="296"/>
      <c r="P398" s="296"/>
      <c r="Q398" s="296"/>
      <c r="R398" s="296"/>
      <c r="S398" s="296"/>
      <c r="T398" s="296"/>
      <c r="U398" s="296"/>
      <c r="V398" s="296"/>
      <c r="W398" s="296"/>
      <c r="X398" s="283"/>
      <c r="Y398" s="283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367">
        <v>4680115881112</v>
      </c>
      <c r="E399" s="312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588" t="s">
        <v>588</v>
      </c>
      <c r="N399" s="369"/>
      <c r="O399" s="369"/>
      <c r="P399" s="369"/>
      <c r="Q399" s="312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367">
        <v>4680115881129</v>
      </c>
      <c r="E400" s="312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589" t="s">
        <v>591</v>
      </c>
      <c r="N400" s="369"/>
      <c r="O400" s="369"/>
      <c r="P400" s="369"/>
      <c r="Q400" s="312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71"/>
      <c r="B401" s="296"/>
      <c r="C401" s="296"/>
      <c r="D401" s="296"/>
      <c r="E401" s="296"/>
      <c r="F401" s="296"/>
      <c r="G401" s="296"/>
      <c r="H401" s="296"/>
      <c r="I401" s="296"/>
      <c r="J401" s="296"/>
      <c r="K401" s="296"/>
      <c r="L401" s="372"/>
      <c r="M401" s="370" t="s">
        <v>63</v>
      </c>
      <c r="N401" s="324"/>
      <c r="O401" s="324"/>
      <c r="P401" s="324"/>
      <c r="Q401" s="324"/>
      <c r="R401" s="324"/>
      <c r="S401" s="32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296"/>
      <c r="B402" s="296"/>
      <c r="C402" s="296"/>
      <c r="D402" s="296"/>
      <c r="E402" s="296"/>
      <c r="F402" s="296"/>
      <c r="G402" s="296"/>
      <c r="H402" s="296"/>
      <c r="I402" s="296"/>
      <c r="J402" s="296"/>
      <c r="K402" s="296"/>
      <c r="L402" s="372"/>
      <c r="M402" s="370" t="s">
        <v>63</v>
      </c>
      <c r="N402" s="324"/>
      <c r="O402" s="324"/>
      <c r="P402" s="324"/>
      <c r="Q402" s="324"/>
      <c r="R402" s="324"/>
      <c r="S402" s="32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66" t="s">
        <v>57</v>
      </c>
      <c r="B403" s="296"/>
      <c r="C403" s="296"/>
      <c r="D403" s="296"/>
      <c r="E403" s="296"/>
      <c r="F403" s="296"/>
      <c r="G403" s="296"/>
      <c r="H403" s="296"/>
      <c r="I403" s="296"/>
      <c r="J403" s="296"/>
      <c r="K403" s="296"/>
      <c r="L403" s="296"/>
      <c r="M403" s="296"/>
      <c r="N403" s="296"/>
      <c r="O403" s="296"/>
      <c r="P403" s="296"/>
      <c r="Q403" s="296"/>
      <c r="R403" s="296"/>
      <c r="S403" s="296"/>
      <c r="T403" s="296"/>
      <c r="U403" s="296"/>
      <c r="V403" s="296"/>
      <c r="W403" s="296"/>
      <c r="X403" s="283"/>
      <c r="Y403" s="283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367">
        <v>4680115881167</v>
      </c>
      <c r="E404" s="312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590" t="s">
        <v>594</v>
      </c>
      <c r="N404" s="369"/>
      <c r="O404" s="369"/>
      <c r="P404" s="369"/>
      <c r="Q404" s="312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367">
        <v>4680115881136</v>
      </c>
      <c r="E405" s="312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591" t="s">
        <v>597</v>
      </c>
      <c r="N405" s="369"/>
      <c r="O405" s="369"/>
      <c r="P405" s="369"/>
      <c r="Q405" s="312"/>
      <c r="R405" s="35"/>
      <c r="S405" s="35"/>
      <c r="T405" s="36" t="s">
        <v>62</v>
      </c>
      <c r="U405" s="288">
        <v>0</v>
      </c>
      <c r="V405" s="289">
        <f>IFERROR(IF(U405="",0,CEILING((U405/$H405),1)*$H405),"")</f>
        <v>0</v>
      </c>
      <c r="W405" s="37" t="str">
        <f>IFERROR(IF(V405=0,"",ROUNDUP(V405/H405,0)*0.00753),"")</f>
        <v/>
      </c>
      <c r="X405" s="57"/>
      <c r="Y405" s="58"/>
      <c r="AC405" s="278" t="s">
        <v>1</v>
      </c>
    </row>
    <row r="406" spans="1:29" x14ac:dyDescent="0.2">
      <c r="A406" s="371"/>
      <c r="B406" s="296"/>
      <c r="C406" s="296"/>
      <c r="D406" s="296"/>
      <c r="E406" s="296"/>
      <c r="F406" s="296"/>
      <c r="G406" s="296"/>
      <c r="H406" s="296"/>
      <c r="I406" s="296"/>
      <c r="J406" s="296"/>
      <c r="K406" s="296"/>
      <c r="L406" s="372"/>
      <c r="M406" s="370" t="s">
        <v>63</v>
      </c>
      <c r="N406" s="324"/>
      <c r="O406" s="324"/>
      <c r="P406" s="324"/>
      <c r="Q406" s="324"/>
      <c r="R406" s="324"/>
      <c r="S406" s="325"/>
      <c r="T406" s="38" t="s">
        <v>64</v>
      </c>
      <c r="U406" s="290">
        <f>IFERROR(U404/H404,"0")+IFERROR(U405/H405,"0")</f>
        <v>0</v>
      </c>
      <c r="V406" s="290">
        <f>IFERROR(V404/H404,"0")+IFERROR(V405/H405,"0")</f>
        <v>0</v>
      </c>
      <c r="W406" s="290">
        <f>IFERROR(IF(W404="",0,W404),"0")+IFERROR(IF(W405="",0,W405),"0")</f>
        <v>0</v>
      </c>
      <c r="X406" s="291"/>
      <c r="Y406" s="291"/>
    </row>
    <row r="407" spans="1:29" x14ac:dyDescent="0.2">
      <c r="A407" s="296"/>
      <c r="B407" s="296"/>
      <c r="C407" s="296"/>
      <c r="D407" s="296"/>
      <c r="E407" s="296"/>
      <c r="F407" s="296"/>
      <c r="G407" s="296"/>
      <c r="H407" s="296"/>
      <c r="I407" s="296"/>
      <c r="J407" s="296"/>
      <c r="K407" s="296"/>
      <c r="L407" s="372"/>
      <c r="M407" s="370" t="s">
        <v>63</v>
      </c>
      <c r="N407" s="324"/>
      <c r="O407" s="324"/>
      <c r="P407" s="324"/>
      <c r="Q407" s="324"/>
      <c r="R407" s="324"/>
      <c r="S407" s="325"/>
      <c r="T407" s="38" t="s">
        <v>62</v>
      </c>
      <c r="U407" s="290">
        <f>IFERROR(SUM(U404:U405),"0")</f>
        <v>0</v>
      </c>
      <c r="V407" s="290">
        <f>IFERROR(SUM(V404:V405),"0")</f>
        <v>0</v>
      </c>
      <c r="W407" s="38"/>
      <c r="X407" s="291"/>
      <c r="Y407" s="291"/>
    </row>
    <row r="408" spans="1:29" ht="14.25" customHeight="1" x14ac:dyDescent="0.25">
      <c r="A408" s="366" t="s">
        <v>65</v>
      </c>
      <c r="B408" s="296"/>
      <c r="C408" s="296"/>
      <c r="D408" s="296"/>
      <c r="E408" s="296"/>
      <c r="F408" s="296"/>
      <c r="G408" s="296"/>
      <c r="H408" s="296"/>
      <c r="I408" s="296"/>
      <c r="J408" s="296"/>
      <c r="K408" s="296"/>
      <c r="L408" s="296"/>
      <c r="M408" s="296"/>
      <c r="N408" s="296"/>
      <c r="O408" s="296"/>
      <c r="P408" s="296"/>
      <c r="Q408" s="296"/>
      <c r="R408" s="296"/>
      <c r="S408" s="296"/>
      <c r="T408" s="296"/>
      <c r="U408" s="296"/>
      <c r="V408" s="296"/>
      <c r="W408" s="296"/>
      <c r="X408" s="283"/>
      <c r="Y408" s="283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367">
        <v>4680115881143</v>
      </c>
      <c r="E409" s="312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592" t="s">
        <v>600</v>
      </c>
      <c r="N409" s="369"/>
      <c r="O409" s="369"/>
      <c r="P409" s="369"/>
      <c r="Q409" s="312"/>
      <c r="R409" s="35"/>
      <c r="S409" s="35"/>
      <c r="T409" s="36" t="s">
        <v>62</v>
      </c>
      <c r="U409" s="288">
        <v>0</v>
      </c>
      <c r="V409" s="289">
        <f>IFERROR(IF(U409="",0,CEILING((U409/$H409),1)*$H409),"")</f>
        <v>0</v>
      </c>
      <c r="W409" s="37" t="str">
        <f>IFERROR(IF(V409=0,"",ROUNDUP(V409/H409,0)*0.02175),"")</f>
        <v/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367">
        <v>4680115881068</v>
      </c>
      <c r="E410" s="312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593" t="s">
        <v>603</v>
      </c>
      <c r="N410" s="369"/>
      <c r="O410" s="369"/>
      <c r="P410" s="369"/>
      <c r="Q410" s="312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367">
        <v>4680115881075</v>
      </c>
      <c r="E411" s="312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594" t="s">
        <v>606</v>
      </c>
      <c r="N411" s="369"/>
      <c r="O411" s="369"/>
      <c r="P411" s="369"/>
      <c r="Q411" s="312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71"/>
      <c r="B412" s="296"/>
      <c r="C412" s="296"/>
      <c r="D412" s="296"/>
      <c r="E412" s="296"/>
      <c r="F412" s="296"/>
      <c r="G412" s="296"/>
      <c r="H412" s="296"/>
      <c r="I412" s="296"/>
      <c r="J412" s="296"/>
      <c r="K412" s="296"/>
      <c r="L412" s="372"/>
      <c r="M412" s="370" t="s">
        <v>63</v>
      </c>
      <c r="N412" s="324"/>
      <c r="O412" s="324"/>
      <c r="P412" s="324"/>
      <c r="Q412" s="324"/>
      <c r="R412" s="324"/>
      <c r="S412" s="325"/>
      <c r="T412" s="38" t="s">
        <v>64</v>
      </c>
      <c r="U412" s="290">
        <f>IFERROR(U409/H409,"0")+IFERROR(U410/H410,"0")+IFERROR(U411/H411,"0")</f>
        <v>0</v>
      </c>
      <c r="V412" s="290">
        <f>IFERROR(V409/H409,"0")+IFERROR(V410/H410,"0")+IFERROR(V411/H411,"0")</f>
        <v>0</v>
      </c>
      <c r="W412" s="290">
        <f>IFERROR(IF(W409="",0,W409),"0")+IFERROR(IF(W410="",0,W410),"0")+IFERROR(IF(W411="",0,W411),"0")</f>
        <v>0</v>
      </c>
      <c r="X412" s="291"/>
      <c r="Y412" s="291"/>
    </row>
    <row r="413" spans="1:29" x14ac:dyDescent="0.2">
      <c r="A413" s="296"/>
      <c r="B413" s="296"/>
      <c r="C413" s="296"/>
      <c r="D413" s="296"/>
      <c r="E413" s="296"/>
      <c r="F413" s="296"/>
      <c r="G413" s="296"/>
      <c r="H413" s="296"/>
      <c r="I413" s="296"/>
      <c r="J413" s="296"/>
      <c r="K413" s="296"/>
      <c r="L413" s="372"/>
      <c r="M413" s="370" t="s">
        <v>63</v>
      </c>
      <c r="N413" s="324"/>
      <c r="O413" s="324"/>
      <c r="P413" s="324"/>
      <c r="Q413" s="324"/>
      <c r="R413" s="324"/>
      <c r="S413" s="325"/>
      <c r="T413" s="38" t="s">
        <v>62</v>
      </c>
      <c r="U413" s="290">
        <f>IFERROR(SUM(U409:U411),"0")</f>
        <v>0</v>
      </c>
      <c r="V413" s="290">
        <f>IFERROR(SUM(V409:V411),"0")</f>
        <v>0</v>
      </c>
      <c r="W413" s="38"/>
      <c r="X413" s="291"/>
      <c r="Y413" s="291"/>
    </row>
    <row r="414" spans="1:29" ht="15" customHeight="1" x14ac:dyDescent="0.2">
      <c r="A414" s="596"/>
      <c r="B414" s="296"/>
      <c r="C414" s="296"/>
      <c r="D414" s="296"/>
      <c r="E414" s="296"/>
      <c r="F414" s="296"/>
      <c r="G414" s="296"/>
      <c r="H414" s="296"/>
      <c r="I414" s="296"/>
      <c r="J414" s="296"/>
      <c r="K414" s="296"/>
      <c r="L414" s="307"/>
      <c r="M414" s="595" t="s">
        <v>607</v>
      </c>
      <c r="N414" s="298"/>
      <c r="O414" s="298"/>
      <c r="P414" s="298"/>
      <c r="Q414" s="298"/>
      <c r="R414" s="298"/>
      <c r="S414" s="299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18110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18132.900000000001</v>
      </c>
      <c r="W414" s="38"/>
      <c r="X414" s="291"/>
      <c r="Y414" s="291"/>
    </row>
    <row r="415" spans="1:29" x14ac:dyDescent="0.2">
      <c r="A415" s="296"/>
      <c r="B415" s="296"/>
      <c r="C415" s="296"/>
      <c r="D415" s="296"/>
      <c r="E415" s="296"/>
      <c r="F415" s="296"/>
      <c r="G415" s="296"/>
      <c r="H415" s="296"/>
      <c r="I415" s="296"/>
      <c r="J415" s="296"/>
      <c r="K415" s="296"/>
      <c r="L415" s="307"/>
      <c r="M415" s="595" t="s">
        <v>608</v>
      </c>
      <c r="N415" s="298"/>
      <c r="O415" s="298"/>
      <c r="P415" s="298"/>
      <c r="Q415" s="298"/>
      <c r="R415" s="298"/>
      <c r="S415" s="299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18781.742222222223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18805.482</v>
      </c>
      <c r="W415" s="38"/>
      <c r="X415" s="291"/>
      <c r="Y415" s="291"/>
    </row>
    <row r="416" spans="1:29" x14ac:dyDescent="0.2">
      <c r="A416" s="296"/>
      <c r="B416" s="296"/>
      <c r="C416" s="296"/>
      <c r="D416" s="296"/>
      <c r="E416" s="296"/>
      <c r="F416" s="296"/>
      <c r="G416" s="296"/>
      <c r="H416" s="296"/>
      <c r="I416" s="296"/>
      <c r="J416" s="296"/>
      <c r="K416" s="296"/>
      <c r="L416" s="307"/>
      <c r="M416" s="595" t="s">
        <v>609</v>
      </c>
      <c r="N416" s="298"/>
      <c r="O416" s="298"/>
      <c r="P416" s="298"/>
      <c r="Q416" s="298"/>
      <c r="R416" s="298"/>
      <c r="S416" s="299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28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28</v>
      </c>
      <c r="W416" s="38"/>
      <c r="X416" s="291"/>
      <c r="Y416" s="291"/>
    </row>
    <row r="417" spans="1:28" x14ac:dyDescent="0.2">
      <c r="A417" s="296"/>
      <c r="B417" s="296"/>
      <c r="C417" s="296"/>
      <c r="D417" s="296"/>
      <c r="E417" s="296"/>
      <c r="F417" s="296"/>
      <c r="G417" s="296"/>
      <c r="H417" s="296"/>
      <c r="I417" s="296"/>
      <c r="J417" s="296"/>
      <c r="K417" s="296"/>
      <c r="L417" s="307"/>
      <c r="M417" s="595" t="s">
        <v>611</v>
      </c>
      <c r="N417" s="298"/>
      <c r="O417" s="298"/>
      <c r="P417" s="298"/>
      <c r="Q417" s="298"/>
      <c r="R417" s="298"/>
      <c r="S417" s="299"/>
      <c r="T417" s="38" t="s">
        <v>62</v>
      </c>
      <c r="U417" s="290">
        <f>GrossWeightTotal+PalletQtyTotal*25</f>
        <v>19481.742222222223</v>
      </c>
      <c r="V417" s="290">
        <f>GrossWeightTotalR+PalletQtyTotalR*25</f>
        <v>19505.482</v>
      </c>
      <c r="W417" s="38"/>
      <c r="X417" s="291"/>
      <c r="Y417" s="291"/>
    </row>
    <row r="418" spans="1:28" x14ac:dyDescent="0.2">
      <c r="A418" s="296"/>
      <c r="B418" s="296"/>
      <c r="C418" s="296"/>
      <c r="D418" s="296"/>
      <c r="E418" s="296"/>
      <c r="F418" s="296"/>
      <c r="G418" s="296"/>
      <c r="H418" s="296"/>
      <c r="I418" s="296"/>
      <c r="J418" s="296"/>
      <c r="K418" s="296"/>
      <c r="L418" s="307"/>
      <c r="M418" s="595" t="s">
        <v>612</v>
      </c>
      <c r="N418" s="298"/>
      <c r="O418" s="298"/>
      <c r="P418" s="298"/>
      <c r="Q418" s="298"/>
      <c r="R418" s="298"/>
      <c r="S418" s="299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1349.3086419753085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1351</v>
      </c>
      <c r="W418" s="38"/>
      <c r="X418" s="291"/>
      <c r="Y418" s="291"/>
    </row>
    <row r="419" spans="1:28" ht="14.25" customHeight="1" x14ac:dyDescent="0.2">
      <c r="A419" s="296"/>
      <c r="B419" s="296"/>
      <c r="C419" s="296"/>
      <c r="D419" s="296"/>
      <c r="E419" s="296"/>
      <c r="F419" s="296"/>
      <c r="G419" s="296"/>
      <c r="H419" s="296"/>
      <c r="I419" s="296"/>
      <c r="J419" s="296"/>
      <c r="K419" s="296"/>
      <c r="L419" s="307"/>
      <c r="M419" s="595" t="s">
        <v>613</v>
      </c>
      <c r="N419" s="298"/>
      <c r="O419" s="298"/>
      <c r="P419" s="298"/>
      <c r="Q419" s="298"/>
      <c r="R419" s="298"/>
      <c r="S419" s="299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29.384249999999998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2" t="s">
        <v>56</v>
      </c>
      <c r="C421" s="597" t="s">
        <v>94</v>
      </c>
      <c r="D421" s="599"/>
      <c r="E421" s="599"/>
      <c r="F421" s="600"/>
      <c r="G421" s="597" t="s">
        <v>216</v>
      </c>
      <c r="H421" s="599"/>
      <c r="I421" s="599"/>
      <c r="J421" s="600"/>
      <c r="K421" s="597" t="s">
        <v>426</v>
      </c>
      <c r="L421" s="600"/>
      <c r="M421" s="597" t="s">
        <v>479</v>
      </c>
      <c r="N421" s="600"/>
      <c r="O421" s="282" t="s">
        <v>528</v>
      </c>
      <c r="P421" s="282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601" t="s">
        <v>616</v>
      </c>
      <c r="B422" s="597" t="s">
        <v>56</v>
      </c>
      <c r="C422" s="597" t="s">
        <v>95</v>
      </c>
      <c r="D422" s="597" t="s">
        <v>102</v>
      </c>
      <c r="E422" s="597" t="s">
        <v>94</v>
      </c>
      <c r="F422" s="597" t="s">
        <v>207</v>
      </c>
      <c r="G422" s="597" t="s">
        <v>217</v>
      </c>
      <c r="H422" s="597" t="s">
        <v>224</v>
      </c>
      <c r="I422" s="597" t="s">
        <v>394</v>
      </c>
      <c r="J422" s="597" t="s">
        <v>411</v>
      </c>
      <c r="K422" s="597" t="s">
        <v>427</v>
      </c>
      <c r="L422" s="597" t="s">
        <v>452</v>
      </c>
      <c r="M422" s="597" t="s">
        <v>480</v>
      </c>
      <c r="N422" s="597" t="s">
        <v>512</v>
      </c>
      <c r="O422" s="597" t="s">
        <v>528</v>
      </c>
      <c r="P422" s="597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602"/>
      <c r="B423" s="598"/>
      <c r="C423" s="598"/>
      <c r="D423" s="598"/>
      <c r="E423" s="598"/>
      <c r="F423" s="598"/>
      <c r="G423" s="598"/>
      <c r="H423" s="598"/>
      <c r="I423" s="598"/>
      <c r="J423" s="598"/>
      <c r="K423" s="598"/>
      <c r="L423" s="598"/>
      <c r="M423" s="598"/>
      <c r="N423" s="598"/>
      <c r="O423" s="598"/>
      <c r="P423" s="598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0</v>
      </c>
      <c r="D424" s="47">
        <f>IFERROR(V56*1,"0")+IFERROR(V57*1,"0")+IFERROR(V58*1,"0")</f>
        <v>0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4" s="47">
        <f>IFERROR(V121*1,"0")+IFERROR(V122*1,"0")+IFERROR(V123*1,"0")+IFERROR(V124*1,"0")</f>
        <v>0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2502.9</v>
      </c>
      <c r="I424" s="47">
        <f>IFERROR(V227*1,"0")+IFERROR(V228*1,"0")+IFERROR(V229*1,"0")+IFERROR(V230*1,"0")+IFERROR(V231*1,"0")+IFERROR(V232*1,"0")+IFERROR(V233*1,"0")+IFERROR(V237*1,"0")+IFERROR(V238*1,"0")</f>
        <v>0</v>
      </c>
      <c r="J424" s="47">
        <f>IFERROR(V243*1,"0")+IFERROR(V244*1,"0")+IFERROR(V248*1,"0")+IFERROR(V249*1,"0")+IFERROR(V250*1,"0")+IFERROR(V254*1,"0")+IFERROR(V258*1,"0")</f>
        <v>0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15630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0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0</v>
      </c>
      <c r="N424" s="47">
        <f>IFERROR(V345*1,"0")+IFERROR(V346*1,"0")+IFERROR(V350*1,"0")+IFERROR(V351*1,"0")+IFERROR(V352*1,"0")+IFERROR(V353*1,"0")+IFERROR(V354*1,"0")</f>
        <v>0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0</v>
      </c>
      <c r="P424" s="47">
        <f>IFERROR(V394*1,"0")+IFERROR(V395*1,"0")+IFERROR(V399*1,"0")+IFERROR(V400*1,"0")+IFERROR(V404*1,"0")+IFERROR(V405*1,"0")+IFERROR(V409*1,"0")+IFERROR(V410*1,"0")+IFERROR(V411*1,"0")</f>
        <v>0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2023-07-25T10:31:16Z</dcterms:modified>
</cp:coreProperties>
</file>