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V110" i="1" s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V82" i="1"/>
  <c r="W82" i="1" s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V80" i="1" s="1"/>
  <c r="M63" i="1"/>
  <c r="U60" i="1"/>
  <c r="U59" i="1"/>
  <c r="V58" i="1"/>
  <c r="W58" i="1" s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3" i="1" s="1"/>
  <c r="M26" i="1"/>
  <c r="U24" i="1"/>
  <c r="U23" i="1"/>
  <c r="V22" i="1"/>
  <c r="V24" i="1" s="1"/>
  <c r="H10" i="1"/>
  <c r="A9" i="1"/>
  <c r="F10" i="1" s="1"/>
  <c r="D7" i="1"/>
  <c r="N6" i="1"/>
  <c r="M2" i="1"/>
  <c r="U414" i="1" l="1"/>
  <c r="U417" i="1"/>
  <c r="H9" i="1"/>
  <c r="J9" i="1"/>
  <c r="W88" i="1"/>
  <c r="V89" i="1"/>
  <c r="V159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75" i="1"/>
  <c r="W373" i="1"/>
  <c r="W375" i="1" s="1"/>
  <c r="P424" i="1"/>
  <c r="V396" i="1"/>
  <c r="W394" i="1"/>
  <c r="W396" i="1" s="1"/>
  <c r="V79" i="1"/>
  <c r="A10" i="1"/>
  <c r="W22" i="1"/>
  <c r="W23" i="1" s="1"/>
  <c r="W26" i="1"/>
  <c r="W32" i="1" s="1"/>
  <c r="V32" i="1"/>
  <c r="C424" i="1"/>
  <c r="W56" i="1"/>
  <c r="W59" i="1" s="1"/>
  <c r="V88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273" i="1"/>
  <c r="W265" i="1"/>
  <c r="V303" i="1"/>
  <c r="W300" i="1"/>
  <c r="W302" i="1" s="1"/>
  <c r="V331" i="1"/>
  <c r="V347" i="1"/>
  <c r="V356" i="1"/>
  <c r="V376" i="1"/>
  <c r="V390" i="1"/>
  <c r="W387" i="1"/>
  <c r="W389" i="1" s="1"/>
  <c r="V397" i="1"/>
  <c r="V406" i="1"/>
  <c r="W404" i="1"/>
  <c r="W406" i="1" s="1"/>
  <c r="E424" i="1"/>
  <c r="V59" i="1"/>
  <c r="F9" i="1"/>
  <c r="U418" i="1"/>
  <c r="W36" i="1"/>
  <c r="W37" i="1" s="1"/>
  <c r="W40" i="1"/>
  <c r="W41" i="1" s="1"/>
  <c r="W44" i="1"/>
  <c r="W45" i="1" s="1"/>
  <c r="W50" i="1"/>
  <c r="W52" i="1" s="1"/>
  <c r="V53" i="1"/>
  <c r="W63" i="1"/>
  <c r="W79" i="1" s="1"/>
  <c r="V101" i="1"/>
  <c r="V100" i="1"/>
  <c r="H424" i="1"/>
  <c r="V154" i="1"/>
  <c r="W137" i="1"/>
  <c r="W153" i="1" s="1"/>
  <c r="V178" i="1"/>
  <c r="W161" i="1"/>
  <c r="W177" i="1" s="1"/>
  <c r="V245" i="1"/>
  <c r="W251" i="1"/>
  <c r="K424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71" i="1"/>
  <c r="V389" i="1"/>
  <c r="V407" i="1"/>
  <c r="I424" i="1"/>
  <c r="V416" i="1"/>
  <c r="B424" i="1"/>
  <c r="V415" i="1"/>
  <c r="V111" i="1"/>
  <c r="W103" i="1"/>
  <c r="W110" i="1" s="1"/>
  <c r="V23" i="1"/>
  <c r="V52" i="1"/>
  <c r="V60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V414" i="1" l="1"/>
  <c r="V417" i="1"/>
  <c r="V418" i="1"/>
  <c r="W419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<sst xmlns="http://schemas.openxmlformats.org/spreadsheetml/2006/main" count="1611" uniqueCount="665">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</sst>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45134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6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Четверг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6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</v>
      </c>
      <c r="O8" s="571"/>
      <c r="Q8" s="307"/>
      <c r="R8" s="313"/>
      <c r="S8" s="582"/>
      <c r="T8" s="583"/>
      <c r="Y8" s="52"/>
      <c r="Z8" s="52"/>
      <c r="AA8" s="52"/>
    </row>
    <row r="9" spans="1:28" s="286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6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5" t="s">
        <v>54</v>
      </c>
      <c r="S18" s="285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450</v>
      </c>
      <c r="V50" s="289">
        <f>IFERROR(IF(U50="",0,CEILING((U50/$H50),1)*$H50),"")</f>
        <v>453.6</v>
      </c>
      <c r="W50" s="37">
        <f>IFERROR(IF(V50=0,"",ROUNDUP(V50/H50,0)*0.02175),"")</f>
        <v>0.91349999999999998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180</v>
      </c>
      <c r="V51" s="289">
        <f>IFERROR(IF(U51="",0,CEILING((U51/$H51),1)*$H51),"")</f>
        <v>180.9</v>
      </c>
      <c r="W51" s="37">
        <f>IFERROR(IF(V51=0,"",ROUNDUP(V51/H51,0)*0.00753),"")</f>
        <v>0.50451000000000001</v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108.33333333333331</v>
      </c>
      <c r="V52" s="290">
        <f>IFERROR(V50/H50,"0")+IFERROR(V51/H51,"0")</f>
        <v>109</v>
      </c>
      <c r="W52" s="290">
        <f>IFERROR(IF(W50="",0,W50),"0")+IFERROR(IF(W51="",0,W51),"0")</f>
        <v>1.41801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630</v>
      </c>
      <c r="V53" s="290">
        <f>IFERROR(SUM(V50:V51),"0")</f>
        <v>634.5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220</v>
      </c>
      <c r="V56" s="289">
        <f>IFERROR(IF(U56="",0,CEILING((U56/$H56),1)*$H56),"")</f>
        <v>226.8</v>
      </c>
      <c r="W56" s="37">
        <f>IFERROR(IF(V56=0,"",ROUNDUP(V56/H56,0)*0.02175),"")</f>
        <v>0.45674999999999999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180</v>
      </c>
      <c r="V57" s="289">
        <f>IFERROR(IF(U57="",0,CEILING((U57/$H57),1)*$H57),"")</f>
        <v>180</v>
      </c>
      <c r="W57" s="37">
        <f>IFERROR(IF(V57=0,"",ROUNDUP(V57/H57,0)*0.00937),"")</f>
        <v>0.37480000000000002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60.370370370370367</v>
      </c>
      <c r="V59" s="290">
        <f>IFERROR(V56/H56,"0")+IFERROR(V57/H57,"0")+IFERROR(V58/H58,"0")</f>
        <v>61</v>
      </c>
      <c r="W59" s="290">
        <f>IFERROR(IF(W56="",0,W56),"0")+IFERROR(IF(W57="",0,W57),"0")+IFERROR(IF(W58="",0,W58),"0")</f>
        <v>0.83155000000000001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400</v>
      </c>
      <c r="V60" s="290">
        <f>IFERROR(SUM(V56:V58),"0")</f>
        <v>406.8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10</v>
      </c>
      <c r="V63" s="289">
        <f t="shared" ref="V63:V78" si="2">IFERROR(IF(U63="",0,CEILING((U63/$H63),1)*$H63),"")</f>
        <v>10.8</v>
      </c>
      <c r="W63" s="37">
        <f>IFERROR(IF(V63=0,"",ROUNDUP(V63/H63,0)*0.02175),"")</f>
        <v>2.1749999999999999E-2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60</v>
      </c>
      <c r="V64" s="289">
        <f t="shared" si="2"/>
        <v>64.800000000000011</v>
      </c>
      <c r="W64" s="37">
        <f>IFERROR(IF(V64=0,"",ROUNDUP(V64/H64,0)*0.02175),"")</f>
        <v>0.1305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40</v>
      </c>
      <c r="V65" s="289">
        <f t="shared" si="2"/>
        <v>43.2</v>
      </c>
      <c r="W65" s="37">
        <f>IFERROR(IF(V65=0,"",ROUNDUP(V65/H65,0)*0.02175),"")</f>
        <v>8.6999999999999994E-2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60</v>
      </c>
      <c r="V68" s="289">
        <f t="shared" si="2"/>
        <v>60</v>
      </c>
      <c r="W68" s="37">
        <f>IFERROR(IF(V68=0,"",ROUNDUP(V68/H68,0)*0.00753),"")</f>
        <v>0.15060000000000001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300</v>
      </c>
      <c r="V69" s="289">
        <f t="shared" si="2"/>
        <v>300</v>
      </c>
      <c r="W69" s="37">
        <f t="shared" ref="W69:W74" si="3">IFERROR(IF(V69=0,"",ROUNDUP(V69/H69,0)*0.00937),"")</f>
        <v>0.70274999999999999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120</v>
      </c>
      <c r="V70" s="289">
        <f t="shared" si="2"/>
        <v>120</v>
      </c>
      <c r="W70" s="37">
        <f t="shared" si="3"/>
        <v>0.28110000000000002</v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360</v>
      </c>
      <c r="V73" s="289">
        <f t="shared" si="2"/>
        <v>360</v>
      </c>
      <c r="W73" s="37">
        <f t="shared" si="3"/>
        <v>0.74960000000000004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135</v>
      </c>
      <c r="V77" s="289">
        <f t="shared" si="2"/>
        <v>135</v>
      </c>
      <c r="W77" s="37">
        <f>IFERROR(IF(V77=0,"",ROUNDUP(V77/H77,0)*0.00937),"")</f>
        <v>0.28110000000000002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245.18518518518519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246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2.4043999999999999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1085</v>
      </c>
      <c r="V80" s="290">
        <f>IFERROR(SUM(V63:V78),"0")</f>
        <v>1093.8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8</v>
      </c>
      <c r="V104" s="289">
        <f t="shared" si="6"/>
        <v>8.1</v>
      </c>
      <c r="W104" s="37">
        <f>IFERROR(IF(V104=0,"",ROUNDUP(V104/H104,0)*0.02175),"")</f>
        <v>2.1749999999999999E-2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270</v>
      </c>
      <c r="V106" s="289">
        <f t="shared" si="6"/>
        <v>270</v>
      </c>
      <c r="W106" s="37">
        <f>IFERROR(IF(V106=0,"",ROUNDUP(V106/H106,0)*0.00753),"")</f>
        <v>0.753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45</v>
      </c>
      <c r="V109" s="289">
        <f t="shared" si="6"/>
        <v>45</v>
      </c>
      <c r="W109" s="37">
        <f>IFERROR(IF(V109=0,"",ROUNDUP(V109/H109,0)*0.00753),"")</f>
        <v>0.11295000000000001</v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115.98765432098766</v>
      </c>
      <c r="V110" s="290">
        <f>IFERROR(V103/H103,"0")+IFERROR(V104/H104,"0")+IFERROR(V105/H105,"0")+IFERROR(V106/H106,"0")+IFERROR(V107/H107,"0")+IFERROR(V108/H108,"0")+IFERROR(V109/H109,"0")</f>
        <v>116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0.88770000000000004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323</v>
      </c>
      <c r="V111" s="290">
        <f>IFERROR(SUM(V103:V109),"0")</f>
        <v>323.10000000000002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24</v>
      </c>
      <c r="V121" s="289">
        <f>IFERROR(IF(U121="",0,CEILING((U121/$H121),1)*$H121),"")</f>
        <v>24.299999999999997</v>
      </c>
      <c r="W121" s="37">
        <f>IFERROR(IF(V121=0,"",ROUNDUP(V121/H121,0)*0.02175),"")</f>
        <v>6.5250000000000002E-2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270</v>
      </c>
      <c r="V123" s="289">
        <f>IFERROR(IF(U123="",0,CEILING((U123/$H123),1)*$H123),"")</f>
        <v>270</v>
      </c>
      <c r="W123" s="37">
        <f>IFERROR(IF(V123=0,"",ROUNDUP(V123/H123,0)*0.00753),"")</f>
        <v>0.753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102.96296296296296</v>
      </c>
      <c r="V125" s="290">
        <f>IFERROR(V121/H121,"0")+IFERROR(V122/H122,"0")+IFERROR(V123/H123,"0")+IFERROR(V124/H124,"0")</f>
        <v>103</v>
      </c>
      <c r="W125" s="290">
        <f>IFERROR(IF(W121="",0,W121),"0")+IFERROR(IF(W122="",0,W122),"0")+IFERROR(IF(W123="",0,W123),"0")+IFERROR(IF(W124="",0,W124),"0")</f>
        <v>0.81825000000000003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294</v>
      </c>
      <c r="V126" s="290">
        <f>IFERROR(SUM(V121:V124),"0")</f>
        <v>294.3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10</v>
      </c>
      <c r="V148" s="289">
        <f t="shared" si="7"/>
        <v>10</v>
      </c>
      <c r="W148" s="37">
        <f>IFERROR(IF(V148=0,"",ROUNDUP(V148/H148,0)*0.00937),"")</f>
        <v>1.874E-2</v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2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2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1.874E-2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10</v>
      </c>
      <c r="V154" s="290">
        <f>IFERROR(SUM(V137:V152),"0")</f>
        <v>10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32</v>
      </c>
      <c r="V161" s="289">
        <f t="shared" ref="V161:V176" si="8">IFERROR(IF(U161="",0,CEILING((U161/$H161),1)*$H161),"")</f>
        <v>33.6</v>
      </c>
      <c r="W161" s="37">
        <f>IFERROR(IF(V161=0,"",ROUNDUP(V161/H161,0)*0.00753),"")</f>
        <v>6.0240000000000002E-2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370</v>
      </c>
      <c r="V162" s="289">
        <f t="shared" si="8"/>
        <v>373.8</v>
      </c>
      <c r="W162" s="37">
        <f>IFERROR(IF(V162=0,"",ROUNDUP(V162/H162,0)*0.00753),"")</f>
        <v>0.67017000000000004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12</v>
      </c>
      <c r="V163" s="289">
        <f t="shared" si="8"/>
        <v>12.600000000000001</v>
      </c>
      <c r="W163" s="37">
        <f>IFERROR(IF(V163=0,"",ROUNDUP(V163/H163,0)*0.00753),"")</f>
        <v>2.2589999999999999E-2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52.5</v>
      </c>
      <c r="V170" s="289">
        <f t="shared" si="8"/>
        <v>52.5</v>
      </c>
      <c r="W170" s="37">
        <f>IFERROR(IF(V170=0,"",ROUNDUP(V170/H170,0)*0.00502),"")</f>
        <v>0.1255</v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42</v>
      </c>
      <c r="V171" s="289">
        <f t="shared" si="8"/>
        <v>42</v>
      </c>
      <c r="W171" s="37">
        <f>IFERROR(IF(V171=0,"",ROUNDUP(V171/H171,0)*0.00502),"")</f>
        <v>0.1004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21</v>
      </c>
      <c r="V176" s="289">
        <f t="shared" si="8"/>
        <v>21</v>
      </c>
      <c r="W176" s="37">
        <f>IFERROR(IF(V176=0,"",ROUNDUP(V176/H176,0)*0.00502),"")</f>
        <v>5.0200000000000002E-2</v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153.57142857142856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155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1.0291000000000001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529.5</v>
      </c>
      <c r="V178" s="290">
        <f>IFERROR(SUM(V161:V176),"0")</f>
        <v>535.5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500</v>
      </c>
      <c r="V181" s="289">
        <f t="shared" si="9"/>
        <v>502.2</v>
      </c>
      <c r="W181" s="37">
        <f>IFERROR(IF(V181=0,"",ROUNDUP(V181/H181,0)*0.02175),"")</f>
        <v>1.3484999999999998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36</v>
      </c>
      <c r="V189" s="289">
        <f t="shared" si="9"/>
        <v>36</v>
      </c>
      <c r="W189" s="37">
        <f>IFERROR(IF(V189=0,"",ROUNDUP(V189/H189,0)*0.00753),"")</f>
        <v>0.11295000000000001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36</v>
      </c>
      <c r="V191" s="289">
        <f t="shared" si="9"/>
        <v>36</v>
      </c>
      <c r="W191" s="37">
        <f>IFERROR(IF(V191=0,"",ROUNDUP(V191/H191,0)*0.00753),"")</f>
        <v>0.11295000000000001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60</v>
      </c>
      <c r="V197" s="289">
        <f t="shared" si="9"/>
        <v>60</v>
      </c>
      <c r="W197" s="37">
        <f t="shared" si="10"/>
        <v>0.18825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120</v>
      </c>
      <c r="V198" s="289">
        <f t="shared" si="9"/>
        <v>120</v>
      </c>
      <c r="W198" s="37">
        <f t="shared" si="10"/>
        <v>0.3765</v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166.72839506172841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167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2.1391499999999999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752</v>
      </c>
      <c r="V202" s="290">
        <f>IFERROR(SUM(V180:V200),"0")</f>
        <v>754.2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70</v>
      </c>
      <c r="V204" s="289">
        <f t="shared" ref="V204:V209" si="11">IFERROR(IF(U204="",0,CEILING((U204/$H204),1)*$H204),"")</f>
        <v>75.600000000000009</v>
      </c>
      <c r="W204" s="37">
        <f>IFERROR(IF(V204=0,"",ROUNDUP(V204/H204,0)*0.02175),"")</f>
        <v>0.19574999999999998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60</v>
      </c>
      <c r="V205" s="289">
        <f t="shared" si="11"/>
        <v>62.4</v>
      </c>
      <c r="W205" s="37">
        <f>IFERROR(IF(V205=0,"",ROUNDUP(V205/H205,0)*0.02175),"")</f>
        <v>0.17399999999999999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16.025641025641026</v>
      </c>
      <c r="V210" s="290">
        <f>IFERROR(V204/H204,"0")+IFERROR(V205/H205,"0")+IFERROR(V206/H206,"0")+IFERROR(V207/H207,"0")+IFERROR(V208/H208,"0")+IFERROR(V209/H209,"0")</f>
        <v>17</v>
      </c>
      <c r="W210" s="290">
        <f>IFERROR(IF(W204="",0,W204),"0")+IFERROR(IF(W205="",0,W205),"0")+IFERROR(IF(W206="",0,W206),"0")+IFERROR(IF(W207="",0,W207),"0")+IFERROR(IF(W208="",0,W208),"0")+IFERROR(IF(W209="",0,W209),"0")</f>
        <v>0.36974999999999997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130</v>
      </c>
      <c r="V211" s="290">
        <f>IFERROR(SUM(V204:V209),"0")</f>
        <v>138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75.599999999999994</v>
      </c>
      <c r="V243" s="289">
        <f>IFERROR(IF(U243="",0,CEILING((U243/$H243),1)*$H243),"")</f>
        <v>75.599999999999994</v>
      </c>
      <c r="W243" s="37">
        <f>IFERROR(IF(V243=0,"",ROUNDUP(V243/H243,0)*0.00753),"")</f>
        <v>0.33884999999999998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45</v>
      </c>
      <c r="V244" s="289">
        <f>IFERROR(IF(U244="",0,CEILING((U244/$H244),1)*$H244),"")</f>
        <v>45</v>
      </c>
      <c r="W244" s="37">
        <f>IFERROR(IF(V244=0,"",ROUNDUP(V244/H244,0)*0.00753),"")</f>
        <v>0.18825</v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70</v>
      </c>
      <c r="V245" s="290">
        <f>IFERROR(V243/H243,"0")+IFERROR(V244/H244,"0")</f>
        <v>70</v>
      </c>
      <c r="W245" s="290">
        <f>IFERROR(IF(W243="",0,W243),"0")+IFERROR(IF(W244="",0,W244),"0")</f>
        <v>0.52710000000000001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120.6</v>
      </c>
      <c r="V246" s="290">
        <f>IFERROR(SUM(V243:V244),"0")</f>
        <v>120.6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16</v>
      </c>
      <c r="V248" s="289">
        <f>IFERROR(IF(U248="",0,CEILING((U248/$H248),1)*$H248),"")</f>
        <v>16.2</v>
      </c>
      <c r="W248" s="37">
        <f>IFERROR(IF(V248=0,"",ROUNDUP(V248/H248,0)*0.02175),"")</f>
        <v>4.3499999999999997E-2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210</v>
      </c>
      <c r="V249" s="289">
        <f>IFERROR(IF(U249="",0,CEILING((U249/$H249),1)*$H249),"")</f>
        <v>211.68</v>
      </c>
      <c r="W249" s="37">
        <f>IFERROR(IF(V249=0,"",ROUNDUP(V249/H249,0)*0.00753),"")</f>
        <v>0.63251999999999997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63</v>
      </c>
      <c r="V250" s="289">
        <f>IFERROR(IF(U250="",0,CEILING((U250/$H250),1)*$H250),"")</f>
        <v>63</v>
      </c>
      <c r="W250" s="37">
        <f>IFERROR(IF(V250=0,"",ROUNDUP(V250/H250,0)*0.00753),"")</f>
        <v>0.18825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110.30864197530863</v>
      </c>
      <c r="V251" s="290">
        <f>IFERROR(V248/H248,"0")+IFERROR(V249/H249,"0")+IFERROR(V250/H250,"0")</f>
        <v>111</v>
      </c>
      <c r="W251" s="290">
        <f>IFERROR(IF(W248="",0,W248),"0")+IFERROR(IF(W249="",0,W249),"0")+IFERROR(IF(W250="",0,W250),"0")</f>
        <v>0.86426999999999998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289</v>
      </c>
      <c r="V252" s="290">
        <f>IFERROR(SUM(V248:V250),"0")</f>
        <v>290.88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22.8</v>
      </c>
      <c r="V254" s="289">
        <f>IFERROR(IF(U254="",0,CEILING((U254/$H254),1)*$H254),"")</f>
        <v>22.799999999999997</v>
      </c>
      <c r="W254" s="37">
        <f>IFERROR(IF(V254=0,"",ROUNDUP(V254/H254,0)*0.00753),"")</f>
        <v>7.5300000000000006E-2</v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10.000000000000002</v>
      </c>
      <c r="V255" s="290">
        <f>IFERROR(V254/H254,"0")</f>
        <v>10</v>
      </c>
      <c r="W255" s="290">
        <f>IFERROR(IF(W254="",0,W254),"0")</f>
        <v>7.5300000000000006E-2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22.8</v>
      </c>
      <c r="V256" s="290">
        <f>IFERROR(SUM(V254:V254),"0")</f>
        <v>22.799999999999997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17</v>
      </c>
      <c r="V258" s="289">
        <f>IFERROR(IF(U258="",0,CEILING((U258/$H258),1)*$H258),"")</f>
        <v>17.849999999999998</v>
      </c>
      <c r="W258" s="37">
        <f>IFERROR(IF(V258=0,"",ROUNDUP(V258/H258,0)*0.00753),"")</f>
        <v>5.271E-2</v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6.666666666666667</v>
      </c>
      <c r="V259" s="290">
        <f>IFERROR(V258/H258,"0")</f>
        <v>7</v>
      </c>
      <c r="W259" s="290">
        <f>IFERROR(IF(W258="",0,W258),"0")</f>
        <v>5.271E-2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17</v>
      </c>
      <c r="V260" s="290">
        <f>IFERROR(SUM(V258:V258),"0")</f>
        <v>17.849999999999998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950</v>
      </c>
      <c r="V265" s="289">
        <f t="shared" si="13"/>
        <v>960</v>
      </c>
      <c r="W265" s="37">
        <f>IFERROR(IF(V265=0,"",ROUNDUP(V265/H265,0)*0.02175),"")</f>
        <v>1.3919999999999999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60</v>
      </c>
      <c r="V268" s="289">
        <f t="shared" si="13"/>
        <v>60</v>
      </c>
      <c r="W268" s="37">
        <f>IFERROR(IF(V268=0,"",ROUNDUP(V268/H268,0)*0.02175),"")</f>
        <v>8.6999999999999994E-2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67.333333333333343</v>
      </c>
      <c r="V272" s="290">
        <f>IFERROR(V264/H264,"0")+IFERROR(V265/H265,"0")+IFERROR(V266/H266,"0")+IFERROR(V267/H267,"0")+IFERROR(V268/H268,"0")+IFERROR(V269/H269,"0")+IFERROR(V270/H270,"0")+IFERROR(V271/H271,"0")</f>
        <v>68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1.4789999999999999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1010</v>
      </c>
      <c r="V273" s="290">
        <f>IFERROR(SUM(V264:V271),"0")</f>
        <v>1020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950</v>
      </c>
      <c r="V275" s="289">
        <f>IFERROR(IF(U275="",0,CEILING((U275/$H275),1)*$H275),"")</f>
        <v>960</v>
      </c>
      <c r="W275" s="37">
        <f>IFERROR(IF(V275=0,"",ROUNDUP(V275/H275,0)*0.02175),"")</f>
        <v>1.3919999999999999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63.333333333333336</v>
      </c>
      <c r="V277" s="290">
        <f>IFERROR(V275/H275,"0")+IFERROR(V276/H276,"0")</f>
        <v>64</v>
      </c>
      <c r="W277" s="290">
        <f>IFERROR(IF(W275="",0,W275),"0")+IFERROR(IF(W276="",0,W276),"0")</f>
        <v>1.3919999999999999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950</v>
      </c>
      <c r="V278" s="290">
        <f>IFERROR(SUM(V275:V276),"0")</f>
        <v>960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15</v>
      </c>
      <c r="V284" s="289">
        <f>IFERROR(IF(U284="",0,CEILING((U284/$H284),1)*$H284),"")</f>
        <v>15.6</v>
      </c>
      <c r="W284" s="37">
        <f>IFERROR(IF(V284=0,"",ROUNDUP(V284/H284,0)*0.02175),"")</f>
        <v>4.3499999999999997E-2</v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1.9230769230769231</v>
      </c>
      <c r="V285" s="290">
        <f>IFERROR(V284/H284,"0")</f>
        <v>2</v>
      </c>
      <c r="W285" s="290">
        <f>IFERROR(IF(W284="",0,W284),"0")</f>
        <v>4.3499999999999997E-2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15</v>
      </c>
      <c r="V286" s="290">
        <f>IFERROR(SUM(V284:V284),"0")</f>
        <v>15.6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60</v>
      </c>
      <c r="V307" s="289">
        <f>IFERROR(IF(U307="",0,CEILING((U307/$H307),1)*$H307),"")</f>
        <v>62.4</v>
      </c>
      <c r="W307" s="37">
        <f>IFERROR(IF(V307=0,"",ROUNDUP(V307/H307,0)*0.02175),"")</f>
        <v>0.17399999999999999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36</v>
      </c>
      <c r="V308" s="289">
        <f>IFERROR(IF(U308="",0,CEILING((U308/$H308),1)*$H308),"")</f>
        <v>36</v>
      </c>
      <c r="W308" s="37">
        <f>IFERROR(IF(V308=0,"",ROUNDUP(V308/H308,0)*0.00753),"")</f>
        <v>0.11295000000000001</v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22.692307692307693</v>
      </c>
      <c r="V309" s="290">
        <f>IFERROR(V305/H305,"0")+IFERROR(V306/H306,"0")+IFERROR(V307/H307,"0")+IFERROR(V308/H308,"0")</f>
        <v>23</v>
      </c>
      <c r="W309" s="290">
        <f>IFERROR(IF(W305="",0,W305),"0")+IFERROR(IF(W306="",0,W306),"0")+IFERROR(IF(W307="",0,W307),"0")+IFERROR(IF(W308="",0,W308),"0")</f>
        <v>0.28694999999999998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96</v>
      </c>
      <c r="V310" s="290">
        <f>IFERROR(SUM(V305:V308),"0")</f>
        <v>98.4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27</v>
      </c>
      <c r="V319" s="289">
        <f>IFERROR(IF(U319="",0,CEILING((U319/$H319),1)*$H319),"")</f>
        <v>27</v>
      </c>
      <c r="W319" s="37">
        <f>IFERROR(IF(V319=0,"",ROUNDUP(V319/H319,0)*0.00753),"")</f>
        <v>7.5300000000000006E-2</v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10</v>
      </c>
      <c r="V320" s="290">
        <f>IFERROR(V318/H318,"0")+IFERROR(V319/H319,"0")</f>
        <v>10</v>
      </c>
      <c r="W320" s="290">
        <f>IFERROR(IF(W318="",0,W318),"0")+IFERROR(IF(W319="",0,W319),"0")</f>
        <v>7.5300000000000006E-2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27</v>
      </c>
      <c r="V321" s="290">
        <f>IFERROR(SUM(V318:V319),"0")</f>
        <v>27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21</v>
      </c>
      <c r="V326" s="289">
        <f t="shared" si="14"/>
        <v>21</v>
      </c>
      <c r="W326" s="37">
        <f>IFERROR(IF(V326=0,"",ROUNDUP(V326/H326,0)*0.00502),"")</f>
        <v>5.0200000000000002E-2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42</v>
      </c>
      <c r="V327" s="289">
        <f t="shared" si="14"/>
        <v>42</v>
      </c>
      <c r="W327" s="37">
        <f>IFERROR(IF(V327=0,"",ROUNDUP(V327/H327,0)*0.00502),"")</f>
        <v>0.1004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52.5</v>
      </c>
      <c r="V329" s="289">
        <f t="shared" si="14"/>
        <v>52.5</v>
      </c>
      <c r="W329" s="37">
        <f>IFERROR(IF(V329=0,"",ROUNDUP(V329/H329,0)*0.00502),"")</f>
        <v>0.1255</v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55</v>
      </c>
      <c r="V330" s="290">
        <f>IFERROR(V323/H323,"0")+IFERROR(V324/H324,"0")+IFERROR(V325/H325,"0")+IFERROR(V326/H326,"0")+IFERROR(V327/H327,"0")+IFERROR(V328/H328,"0")+IFERROR(V329/H329,"0")</f>
        <v>55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0.27610000000000001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115.5</v>
      </c>
      <c r="V331" s="290">
        <f>IFERROR(SUM(V323:V329),"0")</f>
        <v>115.5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0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0</v>
      </c>
      <c r="V371" s="290">
        <f>IFERROR(SUM(V360:V369),"0")</f>
        <v>0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5</v>
      </c>
      <c r="V378" s="289">
        <f t="shared" ref="V378:V383" si="16">IFERROR(IF(U378="",0,CEILING((U378/$H378),1)*$H378),"")</f>
        <v>5.28</v>
      </c>
      <c r="W378" s="37">
        <f>IFERROR(IF(V378=0,"",ROUNDUP(V378/H378,0)*0.01196),"")</f>
        <v>1.196E-2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5</v>
      </c>
      <c r="V379" s="289">
        <f t="shared" si="16"/>
        <v>5.28</v>
      </c>
      <c r="W379" s="37">
        <f>IFERROR(IF(V379=0,"",ROUNDUP(V379/H379,0)*0.01196),"")</f>
        <v>1.196E-2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1.8939393939393938</v>
      </c>
      <c r="V384" s="290">
        <f>IFERROR(V378/H378,"0")+IFERROR(V379/H379,"0")+IFERROR(V380/H380,"0")+IFERROR(V381/H381,"0")+IFERROR(V382/H382,"0")+IFERROR(V383/H383,"0")</f>
        <v>2</v>
      </c>
      <c r="W384" s="290">
        <f>IFERROR(IF(W378="",0,W378),"0")+IFERROR(IF(W379="",0,W379),"0")+IFERROR(IF(W380="",0,W380),"0")+IFERROR(IF(W381="",0,W381),"0")+IFERROR(IF(W382="",0,W382),"0")+IFERROR(IF(W383="",0,W383),"0")</f>
        <v>2.392E-2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10</v>
      </c>
      <c r="V385" s="290">
        <f>IFERROR(SUM(V378:V383),"0")</f>
        <v>10.56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60</v>
      </c>
      <c r="V409" s="289">
        <f>IFERROR(IF(U409="",0,CEILING((U409/$H409),1)*$H409),"")</f>
        <v>62.4</v>
      </c>
      <c r="W409" s="37">
        <f>IFERROR(IF(V409=0,"",ROUNDUP(V409/H409,0)*0.02175),"")</f>
        <v>0.17399999999999999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7.6923076923076925</v>
      </c>
      <c r="V412" s="290">
        <f>IFERROR(V409/H409,"0")+IFERROR(V410/H410,"0")+IFERROR(V411/H411,"0")</f>
        <v>8</v>
      </c>
      <c r="W412" s="290">
        <f>IFERROR(IF(W409="",0,W409),"0")+IFERROR(IF(W410="",0,W410),"0")+IFERROR(IF(W411="",0,W411),"0")</f>
        <v>0.17399999999999999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60</v>
      </c>
      <c r="V413" s="290">
        <f>IFERROR(SUM(V409:V411),"0")</f>
        <v>62.4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6886.4000000000005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6951.7900000000009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7330.7392784992762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7399.5550000000039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14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14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7680.7392784992762</v>
      </c>
      <c r="V417" s="290">
        <f>GrossWeightTotalR+PalletQtyTotalR*25</f>
        <v>7749.5550000000039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1398.0085778419109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1406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15.186799999999998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634.5</v>
      </c>
      <c r="D424" s="47">
        <f>IFERROR(V56*1,"0")+IFERROR(V57*1,"0")+IFERROR(V58*1,"0")</f>
        <v>406.8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1416.8999999999999</v>
      </c>
      <c r="F424" s="47">
        <f>IFERROR(V121*1,"0")+IFERROR(V122*1,"0")+IFERROR(V123*1,"0")+IFERROR(V124*1,"0")</f>
        <v>294.3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1437.7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452.13000000000005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1995.6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98.4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142.5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10.56</v>
      </c>
      <c r="P424" s="47">
        <f>IFERROR(V394*1,"0")+IFERROR(V395*1,"0")+IFERROR(V399*1,"0")+IFERROR(V400*1,"0")+IFERROR(V404*1,"0")+IFERROR(V405*1,"0")+IFERROR(V409*1,"0")+IFERROR(V410*1,"0")+IFERROR(V411*1,"0")</f>
        <v>62.4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2023-07-25T11:03:42Z</dcterms:modified>
</cp:coreProperties>
</file>