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7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U412" i="1"/>
  <c r="V411" i="1"/>
  <c r="W411" i="1" s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V399" i="1"/>
  <c r="U397" i="1"/>
  <c r="V396" i="1"/>
  <c r="U396" i="1"/>
  <c r="W395" i="1"/>
  <c r="V395" i="1"/>
  <c r="W394" i="1"/>
  <c r="W396" i="1" s="1"/>
  <c r="V394" i="1"/>
  <c r="P424" i="1" s="1"/>
  <c r="V390" i="1"/>
  <c r="U390" i="1"/>
  <c r="U389" i="1"/>
  <c r="V388" i="1"/>
  <c r="W388" i="1" s="1"/>
  <c r="M388" i="1"/>
  <c r="W387" i="1"/>
  <c r="V387" i="1"/>
  <c r="V389" i="1" s="1"/>
  <c r="M387" i="1"/>
  <c r="U385" i="1"/>
  <c r="U384" i="1"/>
  <c r="W383" i="1"/>
  <c r="V383" i="1"/>
  <c r="V382" i="1"/>
  <c r="W382" i="1" s="1"/>
  <c r="W381" i="1"/>
  <c r="V381" i="1"/>
  <c r="V380" i="1"/>
  <c r="W380" i="1" s="1"/>
  <c r="M380" i="1"/>
  <c r="V379" i="1"/>
  <c r="W379" i="1" s="1"/>
  <c r="M379" i="1"/>
  <c r="W378" i="1"/>
  <c r="W384" i="1" s="1"/>
  <c r="V378" i="1"/>
  <c r="M378" i="1"/>
  <c r="U376" i="1"/>
  <c r="U375" i="1"/>
  <c r="W374" i="1"/>
  <c r="V374" i="1"/>
  <c r="V373" i="1"/>
  <c r="V375" i="1" s="1"/>
  <c r="M373" i="1"/>
  <c r="U371" i="1"/>
  <c r="U370" i="1"/>
  <c r="V369" i="1"/>
  <c r="W369" i="1" s="1"/>
  <c r="W368" i="1"/>
  <c r="V368" i="1"/>
  <c r="M368" i="1"/>
  <c r="V367" i="1"/>
  <c r="W367" i="1" s="1"/>
  <c r="V366" i="1"/>
  <c r="W366" i="1" s="1"/>
  <c r="V365" i="1"/>
  <c r="W365" i="1" s="1"/>
  <c r="V364" i="1"/>
  <c r="W364" i="1" s="1"/>
  <c r="M364" i="1"/>
  <c r="W363" i="1"/>
  <c r="V363" i="1"/>
  <c r="M363" i="1"/>
  <c r="V362" i="1"/>
  <c r="W362" i="1" s="1"/>
  <c r="V361" i="1"/>
  <c r="W361" i="1" s="1"/>
  <c r="M361" i="1"/>
  <c r="W360" i="1"/>
  <c r="V360" i="1"/>
  <c r="O424" i="1" s="1"/>
  <c r="M360" i="1"/>
  <c r="U356" i="1"/>
  <c r="U355" i="1"/>
  <c r="W354" i="1"/>
  <c r="V354" i="1"/>
  <c r="V353" i="1"/>
  <c r="W353" i="1" s="1"/>
  <c r="M353" i="1"/>
  <c r="V352" i="1"/>
  <c r="W352" i="1" s="1"/>
  <c r="M352" i="1"/>
  <c r="W351" i="1"/>
  <c r="V351" i="1"/>
  <c r="M351" i="1"/>
  <c r="V350" i="1"/>
  <c r="M350" i="1"/>
  <c r="U348" i="1"/>
  <c r="W347" i="1"/>
  <c r="U347" i="1"/>
  <c r="V346" i="1"/>
  <c r="W346" i="1" s="1"/>
  <c r="M346" i="1"/>
  <c r="W345" i="1"/>
  <c r="V345" i="1"/>
  <c r="V347" i="1" s="1"/>
  <c r="M345" i="1"/>
  <c r="U342" i="1"/>
  <c r="V341" i="1"/>
  <c r="U341" i="1"/>
  <c r="W340" i="1"/>
  <c r="W341" i="1" s="1"/>
  <c r="V340" i="1"/>
  <c r="V342" i="1" s="1"/>
  <c r="U338" i="1"/>
  <c r="U337" i="1"/>
  <c r="V336" i="1"/>
  <c r="W336" i="1" s="1"/>
  <c r="M336" i="1"/>
  <c r="W335" i="1"/>
  <c r="V335" i="1"/>
  <c r="M335" i="1"/>
  <c r="V334" i="1"/>
  <c r="W334" i="1" s="1"/>
  <c r="V333" i="1"/>
  <c r="W333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W326" i="1"/>
  <c r="V326" i="1"/>
  <c r="M326" i="1"/>
  <c r="V325" i="1"/>
  <c r="W325" i="1" s="1"/>
  <c r="M325" i="1"/>
  <c r="W324" i="1"/>
  <c r="V324" i="1"/>
  <c r="M324" i="1"/>
  <c r="V323" i="1"/>
  <c r="M323" i="1"/>
  <c r="U321" i="1"/>
  <c r="U320" i="1"/>
  <c r="V319" i="1"/>
  <c r="W319" i="1" s="1"/>
  <c r="V318" i="1"/>
  <c r="V320" i="1" s="1"/>
  <c r="M318" i="1"/>
  <c r="V314" i="1"/>
  <c r="U314" i="1"/>
  <c r="U313" i="1"/>
  <c r="V312" i="1"/>
  <c r="W312" i="1" s="1"/>
  <c r="W313" i="1" s="1"/>
  <c r="U310" i="1"/>
  <c r="U309" i="1"/>
  <c r="W308" i="1"/>
  <c r="V308" i="1"/>
  <c r="M308" i="1"/>
  <c r="V307" i="1"/>
  <c r="M307" i="1"/>
  <c r="W306" i="1"/>
  <c r="V306" i="1"/>
  <c r="V310" i="1" s="1"/>
  <c r="W305" i="1"/>
  <c r="V305" i="1"/>
  <c r="U303" i="1"/>
  <c r="U302" i="1"/>
  <c r="V301" i="1"/>
  <c r="M301" i="1"/>
  <c r="W300" i="1"/>
  <c r="V300" i="1"/>
  <c r="M300" i="1"/>
  <c r="U298" i="1"/>
  <c r="U297" i="1"/>
  <c r="W296" i="1"/>
  <c r="V296" i="1"/>
  <c r="M296" i="1"/>
  <c r="V295" i="1"/>
  <c r="W295" i="1" s="1"/>
  <c r="V294" i="1"/>
  <c r="W294" i="1" s="1"/>
  <c r="M294" i="1"/>
  <c r="W293" i="1"/>
  <c r="V293" i="1"/>
  <c r="M293" i="1"/>
  <c r="U290" i="1"/>
  <c r="V289" i="1"/>
  <c r="U289" i="1"/>
  <c r="W288" i="1"/>
  <c r="W289" i="1" s="1"/>
  <c r="V288" i="1"/>
  <c r="V290" i="1" s="1"/>
  <c r="M288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M276" i="1"/>
  <c r="V275" i="1"/>
  <c r="V278" i="1" s="1"/>
  <c r="M275" i="1"/>
  <c r="U273" i="1"/>
  <c r="U272" i="1"/>
  <c r="V271" i="1"/>
  <c r="W271" i="1" s="1"/>
  <c r="M271" i="1"/>
  <c r="W270" i="1"/>
  <c r="V270" i="1"/>
  <c r="M270" i="1"/>
  <c r="V269" i="1"/>
  <c r="W269" i="1" s="1"/>
  <c r="V268" i="1"/>
  <c r="W268" i="1" s="1"/>
  <c r="M268" i="1"/>
  <c r="W267" i="1"/>
  <c r="V267" i="1"/>
  <c r="M267" i="1"/>
  <c r="V266" i="1"/>
  <c r="W266" i="1" s="1"/>
  <c r="M266" i="1"/>
  <c r="W265" i="1"/>
  <c r="V265" i="1"/>
  <c r="M265" i="1"/>
  <c r="V264" i="1"/>
  <c r="M264" i="1"/>
  <c r="V260" i="1"/>
  <c r="U260" i="1"/>
  <c r="U259" i="1"/>
  <c r="V258" i="1"/>
  <c r="W258" i="1" s="1"/>
  <c r="W259" i="1" s="1"/>
  <c r="M258" i="1"/>
  <c r="V256" i="1"/>
  <c r="U256" i="1"/>
  <c r="U255" i="1"/>
  <c r="V254" i="1"/>
  <c r="W254" i="1" s="1"/>
  <c r="W255" i="1" s="1"/>
  <c r="M254" i="1"/>
  <c r="U252" i="1"/>
  <c r="U251" i="1"/>
  <c r="V250" i="1"/>
  <c r="W250" i="1" s="1"/>
  <c r="M250" i="1"/>
  <c r="W249" i="1"/>
  <c r="V249" i="1"/>
  <c r="M249" i="1"/>
  <c r="V248" i="1"/>
  <c r="M248" i="1"/>
  <c r="U246" i="1"/>
  <c r="U245" i="1"/>
  <c r="V244" i="1"/>
  <c r="M244" i="1"/>
  <c r="W243" i="1"/>
  <c r="V243" i="1"/>
  <c r="V245" i="1" s="1"/>
  <c r="M243" i="1"/>
  <c r="U240" i="1"/>
  <c r="V239" i="1"/>
  <c r="U239" i="1"/>
  <c r="W238" i="1"/>
  <c r="V238" i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V227" i="1"/>
  <c r="M227" i="1"/>
  <c r="U224" i="1"/>
  <c r="U223" i="1"/>
  <c r="V222" i="1"/>
  <c r="M222" i="1"/>
  <c r="W221" i="1"/>
  <c r="V221" i="1"/>
  <c r="W220" i="1"/>
  <c r="V220" i="1"/>
  <c r="W219" i="1"/>
  <c r="V219" i="1"/>
  <c r="V223" i="1" s="1"/>
  <c r="M219" i="1"/>
  <c r="U217" i="1"/>
  <c r="V216" i="1"/>
  <c r="U216" i="1"/>
  <c r="W215" i="1"/>
  <c r="V215" i="1"/>
  <c r="M215" i="1"/>
  <c r="V214" i="1"/>
  <c r="W214" i="1" s="1"/>
  <c r="V213" i="1"/>
  <c r="U211" i="1"/>
  <c r="V210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W200" i="1"/>
  <c r="V200" i="1"/>
  <c r="W199" i="1"/>
  <c r="V199" i="1"/>
  <c r="M199" i="1"/>
  <c r="V198" i="1"/>
  <c r="W198" i="1" s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W182" i="1"/>
  <c r="V182" i="1"/>
  <c r="M182" i="1"/>
  <c r="V181" i="1"/>
  <c r="W181" i="1" s="1"/>
  <c r="M181" i="1"/>
  <c r="W180" i="1"/>
  <c r="V180" i="1"/>
  <c r="V202" i="1" s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W164" i="1"/>
  <c r="V164" i="1"/>
  <c r="W163" i="1"/>
  <c r="V163" i="1"/>
  <c r="M163" i="1"/>
  <c r="V162" i="1"/>
  <c r="W162" i="1" s="1"/>
  <c r="M162" i="1"/>
  <c r="W161" i="1"/>
  <c r="V161" i="1"/>
  <c r="M161" i="1"/>
  <c r="U159" i="1"/>
  <c r="V158" i="1"/>
  <c r="U158" i="1"/>
  <c r="W157" i="1"/>
  <c r="V157" i="1"/>
  <c r="W156" i="1"/>
  <c r="V156" i="1"/>
  <c r="V159" i="1" s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W125" i="1" s="1"/>
  <c r="M122" i="1"/>
  <c r="W121" i="1"/>
  <c r="V121" i="1"/>
  <c r="M121" i="1"/>
  <c r="U118" i="1"/>
  <c r="V117" i="1"/>
  <c r="U117" i="1"/>
  <c r="W116" i="1"/>
  <c r="V116" i="1"/>
  <c r="W115" i="1"/>
  <c r="V115" i="1"/>
  <c r="W114" i="1"/>
  <c r="V114" i="1"/>
  <c r="M114" i="1"/>
  <c r="V113" i="1"/>
  <c r="M113" i="1"/>
  <c r="U111" i="1"/>
  <c r="U110" i="1"/>
  <c r="V109" i="1"/>
  <c r="W109" i="1" s="1"/>
  <c r="M109" i="1"/>
  <c r="W108" i="1"/>
  <c r="V108" i="1"/>
  <c r="W107" i="1"/>
  <c r="V107" i="1"/>
  <c r="W106" i="1"/>
  <c r="V106" i="1"/>
  <c r="W105" i="1"/>
  <c r="V105" i="1"/>
  <c r="M105" i="1"/>
  <c r="V104" i="1"/>
  <c r="V111" i="1" s="1"/>
  <c r="M104" i="1"/>
  <c r="W103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W88" i="1" s="1"/>
  <c r="V82" i="1"/>
  <c r="M82" i="1"/>
  <c r="U80" i="1"/>
  <c r="U79" i="1"/>
  <c r="V78" i="1"/>
  <c r="W78" i="1" s="1"/>
  <c r="M78" i="1"/>
  <c r="W77" i="1"/>
  <c r="V77" i="1"/>
  <c r="M77" i="1"/>
  <c r="W76" i="1"/>
  <c r="V76" i="1"/>
  <c r="M76" i="1"/>
  <c r="W75" i="1"/>
  <c r="V75" i="1"/>
  <c r="M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W66" i="1"/>
  <c r="V66" i="1"/>
  <c r="M66" i="1"/>
  <c r="W65" i="1"/>
  <c r="V65" i="1"/>
  <c r="M65" i="1"/>
  <c r="W64" i="1"/>
  <c r="V64" i="1"/>
  <c r="M64" i="1"/>
  <c r="V63" i="1"/>
  <c r="E424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24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W26" i="1" s="1"/>
  <c r="W32" i="1" s="1"/>
  <c r="M26" i="1"/>
  <c r="U24" i="1"/>
  <c r="U414" i="1" s="1"/>
  <c r="U23" i="1"/>
  <c r="V22" i="1"/>
  <c r="H10" i="1"/>
  <c r="A9" i="1"/>
  <c r="H9" i="1" s="1"/>
  <c r="D7" i="1"/>
  <c r="N6" i="1"/>
  <c r="M2" i="1"/>
  <c r="J9" i="1" l="1"/>
  <c r="V416" i="1"/>
  <c r="B424" i="1"/>
  <c r="V415" i="1"/>
  <c r="A10" i="1"/>
  <c r="W22" i="1"/>
  <c r="W23" i="1" s="1"/>
  <c r="V32" i="1"/>
  <c r="F9" i="1"/>
  <c r="F10" i="1"/>
  <c r="U418" i="1"/>
  <c r="V24" i="1"/>
  <c r="W36" i="1"/>
  <c r="W37" i="1" s="1"/>
  <c r="W40" i="1"/>
  <c r="W41" i="1" s="1"/>
  <c r="W44" i="1"/>
  <c r="W45" i="1" s="1"/>
  <c r="W50" i="1"/>
  <c r="W52" i="1" s="1"/>
  <c r="V53" i="1"/>
  <c r="W63" i="1"/>
  <c r="W79" i="1" s="1"/>
  <c r="V80" i="1"/>
  <c r="V118" i="1"/>
  <c r="W113" i="1"/>
  <c r="W117" i="1" s="1"/>
  <c r="F424" i="1"/>
  <c r="V126" i="1"/>
  <c r="H424" i="1"/>
  <c r="W158" i="1"/>
  <c r="W177" i="1"/>
  <c r="V211" i="1"/>
  <c r="V217" i="1"/>
  <c r="W213" i="1"/>
  <c r="W216" i="1" s="1"/>
  <c r="V224" i="1"/>
  <c r="W222" i="1"/>
  <c r="W223" i="1" s="1"/>
  <c r="V246" i="1"/>
  <c r="W244" i="1"/>
  <c r="W245" i="1" s="1"/>
  <c r="V273" i="1"/>
  <c r="L424" i="1"/>
  <c r="V302" i="1"/>
  <c r="V309" i="1"/>
  <c r="W307" i="1"/>
  <c r="W309" i="1" s="1"/>
  <c r="V370" i="1"/>
  <c r="W389" i="1"/>
  <c r="V23" i="1"/>
  <c r="V38" i="1"/>
  <c r="V42" i="1"/>
  <c r="V46" i="1"/>
  <c r="V52" i="1"/>
  <c r="V89" i="1"/>
  <c r="W153" i="1"/>
  <c r="V178" i="1"/>
  <c r="V201" i="1"/>
  <c r="W210" i="1"/>
  <c r="I424" i="1"/>
  <c r="V234" i="1"/>
  <c r="W227" i="1"/>
  <c r="W234" i="1" s="1"/>
  <c r="V251" i="1"/>
  <c r="W248" i="1"/>
  <c r="W251" i="1" s="1"/>
  <c r="V252" i="1"/>
  <c r="K424" i="1"/>
  <c r="W297" i="1"/>
  <c r="V297" i="1"/>
  <c r="V330" i="1"/>
  <c r="W323" i="1"/>
  <c r="W330" i="1" s="1"/>
  <c r="W337" i="1"/>
  <c r="V355" i="1"/>
  <c r="V356" i="1"/>
  <c r="W350" i="1"/>
  <c r="W355" i="1" s="1"/>
  <c r="V401" i="1"/>
  <c r="V412" i="1"/>
  <c r="V413" i="1"/>
  <c r="W409" i="1"/>
  <c r="W412" i="1" s="1"/>
  <c r="V33" i="1"/>
  <c r="D424" i="1"/>
  <c r="V59" i="1"/>
  <c r="V79" i="1"/>
  <c r="V88" i="1"/>
  <c r="G424" i="1"/>
  <c r="V133" i="1"/>
  <c r="W130" i="1"/>
  <c r="W133" i="1" s="1"/>
  <c r="V154" i="1"/>
  <c r="V338" i="1"/>
  <c r="V100" i="1"/>
  <c r="W91" i="1"/>
  <c r="W100" i="1" s="1"/>
  <c r="V101" i="1"/>
  <c r="W104" i="1"/>
  <c r="W110" i="1" s="1"/>
  <c r="V110" i="1"/>
  <c r="V134" i="1"/>
  <c r="V177" i="1"/>
  <c r="W201" i="1"/>
  <c r="V235" i="1"/>
  <c r="V303" i="1"/>
  <c r="W301" i="1"/>
  <c r="W302" i="1" s="1"/>
  <c r="V331" i="1"/>
  <c r="W370" i="1"/>
  <c r="V125" i="1"/>
  <c r="V153" i="1"/>
  <c r="V255" i="1"/>
  <c r="V259" i="1"/>
  <c r="V272" i="1"/>
  <c r="V313" i="1"/>
  <c r="V337" i="1"/>
  <c r="V376" i="1"/>
  <c r="V385" i="1"/>
  <c r="V397" i="1"/>
  <c r="M424" i="1"/>
  <c r="V321" i="1"/>
  <c r="V348" i="1"/>
  <c r="W373" i="1"/>
  <c r="W375" i="1" s="1"/>
  <c r="V384" i="1"/>
  <c r="V402" i="1"/>
  <c r="J424" i="1"/>
  <c r="N424" i="1"/>
  <c r="W237" i="1"/>
  <c r="W239" i="1" s="1"/>
  <c r="W264" i="1"/>
  <c r="W272" i="1" s="1"/>
  <c r="W275" i="1"/>
  <c r="W277" i="1" s="1"/>
  <c r="V298" i="1"/>
  <c r="W318" i="1"/>
  <c r="W320" i="1" s="1"/>
  <c r="V371" i="1"/>
  <c r="W399" i="1"/>
  <c r="W401" i="1" s="1"/>
  <c r="V417" i="1" l="1"/>
  <c r="V414" i="1"/>
  <c r="W419" i="1"/>
  <c r="V418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<sst xmlns="http://schemas.openxmlformats.org/spreadsheetml/2006/main" count="1610" uniqueCount="664">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</sst>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>
        <v>45135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Пятница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0.41666666666666669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25.2</v>
      </c>
      <c r="V27" s="289">
        <f t="shared" si="0"/>
        <v>25.2</v>
      </c>
      <c r="W27" s="37">
        <f t="shared" si="1"/>
        <v>7.5300000000000006E-2</v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10</v>
      </c>
      <c r="V32" s="290">
        <f>IFERROR(V26/H26,"0")+IFERROR(V27/H27,"0")+IFERROR(V28/H28,"0")+IFERROR(V29/H29,"0")+IFERROR(V30/H30,"0")+IFERROR(V31/H31,"0")</f>
        <v>10</v>
      </c>
      <c r="W32" s="290">
        <f>IFERROR(IF(W26="",0,W26),"0")+IFERROR(IF(W27="",0,W27),"0")+IFERROR(IF(W28="",0,W28),"0")+IFERROR(IF(W29="",0,W29),"0")+IFERROR(IF(W30="",0,W30),"0")+IFERROR(IF(W31="",0,W31),"0")</f>
        <v>7.5300000000000006E-2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25.2</v>
      </c>
      <c r="V33" s="290">
        <f>IFERROR(SUM(V26:V31),"0")</f>
        <v>25.2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200</v>
      </c>
      <c r="V103" s="289">
        <f t="shared" ref="V103:V109" si="6">IFERROR(IF(U103="",0,CEILING((U103/$H103),1)*$H103),"")</f>
        <v>202.5</v>
      </c>
      <c r="W103" s="37">
        <f>IFERROR(IF(V103=0,"",ROUNDUP(V103/H103,0)*0.02175),"")</f>
        <v>0.54374999999999996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25</v>
      </c>
      <c r="V104" s="289">
        <f t="shared" si="6"/>
        <v>32.4</v>
      </c>
      <c r="W104" s="37">
        <f>IFERROR(IF(V104=0,"",ROUNDUP(V104/H104,0)*0.02175),"")</f>
        <v>8.6999999999999994E-2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27.777777777777779</v>
      </c>
      <c r="V110" s="290">
        <f>IFERROR(V103/H103,"0")+IFERROR(V104/H104,"0")+IFERROR(V105/H105,"0")+IFERROR(V106/H106,"0")+IFERROR(V107/H107,"0")+IFERROR(V108/H108,"0")+IFERROR(V109/H109,"0")</f>
        <v>29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0.63074999999999992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225</v>
      </c>
      <c r="V111" s="290">
        <f>IFERROR(SUM(V103:V109),"0")</f>
        <v>234.9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300</v>
      </c>
      <c r="V161" s="289">
        <f t="shared" ref="V161:V176" si="8">IFERROR(IF(U161="",0,CEILING((U161/$H161),1)*$H161),"")</f>
        <v>302.40000000000003</v>
      </c>
      <c r="W161" s="37">
        <f>IFERROR(IF(V161=0,"",ROUNDUP(V161/H161,0)*0.00753),"")</f>
        <v>0.54215999999999998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120</v>
      </c>
      <c r="V162" s="289">
        <f t="shared" si="8"/>
        <v>121.80000000000001</v>
      </c>
      <c r="W162" s="37">
        <f>IFERROR(IF(V162=0,"",ROUNDUP(V162/H162,0)*0.00753),"")</f>
        <v>0.21837000000000001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350</v>
      </c>
      <c r="V163" s="289">
        <f t="shared" si="8"/>
        <v>352.8</v>
      </c>
      <c r="W163" s="37">
        <f>IFERROR(IF(V163=0,"",ROUNDUP(V163/H163,0)*0.00753),"")</f>
        <v>0.63251999999999997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183.33333333333331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185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1.3930499999999999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770</v>
      </c>
      <c r="V178" s="290">
        <f>IFERROR(SUM(V161:V176),"0")</f>
        <v>777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24</v>
      </c>
      <c r="V189" s="289">
        <f t="shared" si="9"/>
        <v>24</v>
      </c>
      <c r="W189" s="37">
        <f>IFERROR(IF(V189=0,"",ROUNDUP(V189/H189,0)*0.00753),"")</f>
        <v>7.5300000000000006E-2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26.4</v>
      </c>
      <c r="V198" s="289">
        <f t="shared" si="9"/>
        <v>26.4</v>
      </c>
      <c r="W198" s="37">
        <f t="shared" si="10"/>
        <v>8.2830000000000001E-2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38.400000000000013</v>
      </c>
      <c r="V199" s="289">
        <f t="shared" si="9"/>
        <v>38.4</v>
      </c>
      <c r="W199" s="37">
        <f t="shared" si="10"/>
        <v>0.12048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37.000000000000007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37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0.27861000000000002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88.800000000000011</v>
      </c>
      <c r="V202" s="290">
        <f>IFERROR(SUM(V180:V200),"0")</f>
        <v>88.8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260</v>
      </c>
      <c r="V204" s="289">
        <f t="shared" ref="V204:V209" si="11">IFERROR(IF(U204="",0,CEILING((U204/$H204),1)*$H204),"")</f>
        <v>260.40000000000003</v>
      </c>
      <c r="W204" s="37">
        <f>IFERROR(IF(V204=0,"",ROUNDUP(V204/H204,0)*0.02175),"")</f>
        <v>0.6742499999999999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250</v>
      </c>
      <c r="V205" s="289">
        <f t="shared" si="11"/>
        <v>257.39999999999998</v>
      </c>
      <c r="W205" s="37">
        <f>IFERROR(IF(V205=0,"",ROUNDUP(V205/H205,0)*0.02175),"")</f>
        <v>0.71775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25</v>
      </c>
      <c r="V206" s="289">
        <f t="shared" si="11"/>
        <v>25.200000000000003</v>
      </c>
      <c r="W206" s="37">
        <f>IFERROR(IF(V206=0,"",ROUNDUP(V206/H206,0)*0.02175),"")</f>
        <v>6.5250000000000002E-2</v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12</v>
      </c>
      <c r="V208" s="289">
        <f t="shared" si="11"/>
        <v>12</v>
      </c>
      <c r="W208" s="37">
        <f>IFERROR(IF(V208=0,"",ROUNDUP(V208/H208,0)*0.00753),"")</f>
        <v>3.7650000000000003E-2</v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70.979853479853489</v>
      </c>
      <c r="V210" s="290">
        <f>IFERROR(V204/H204,"0")+IFERROR(V205/H205,"0")+IFERROR(V206/H206,"0")+IFERROR(V207/H207,"0")+IFERROR(V208/H208,"0")+IFERROR(V209/H209,"0")</f>
        <v>72</v>
      </c>
      <c r="W210" s="290">
        <f>IFERROR(IF(W204="",0,W204),"0")+IFERROR(IF(W205="",0,W205),"0")+IFERROR(IF(W206="",0,W206),"0")+IFERROR(IF(W207="",0,W207),"0")+IFERROR(IF(W208="",0,W208),"0")+IFERROR(IF(W209="",0,W209),"0")</f>
        <v>1.4948999999999999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547</v>
      </c>
      <c r="V211" s="290">
        <f>IFERROR(SUM(V204:V209),"0")</f>
        <v>555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27.72</v>
      </c>
      <c r="V249" s="289">
        <f>IFERROR(IF(U249="",0,CEILING((U249/$H249),1)*$H249),"")</f>
        <v>27.72</v>
      </c>
      <c r="W249" s="37">
        <f>IFERROR(IF(V249=0,"",ROUNDUP(V249/H249,0)*0.00753),"")</f>
        <v>8.2830000000000001E-2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12.6</v>
      </c>
      <c r="V250" s="289">
        <f>IFERROR(IF(U250="",0,CEILING((U250/$H250),1)*$H250),"")</f>
        <v>12.6</v>
      </c>
      <c r="W250" s="37">
        <f>IFERROR(IF(V250=0,"",ROUNDUP(V250/H250,0)*0.00753),"")</f>
        <v>3.7650000000000003E-2</v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16</v>
      </c>
      <c r="V251" s="290">
        <f>IFERROR(V248/H248,"0")+IFERROR(V249/H249,"0")+IFERROR(V250/H250,"0")</f>
        <v>16</v>
      </c>
      <c r="W251" s="290">
        <f>IFERROR(IF(W248="",0,W248),"0")+IFERROR(IF(W249="",0,W249),"0")+IFERROR(IF(W250="",0,W250),"0")</f>
        <v>0.12048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40.32</v>
      </c>
      <c r="V252" s="290">
        <f>IFERROR(SUM(V248:V250),"0")</f>
        <v>40.32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2000</v>
      </c>
      <c r="V265" s="289">
        <f t="shared" si="13"/>
        <v>2010</v>
      </c>
      <c r="W265" s="37">
        <f>IFERROR(IF(V265=0,"",ROUNDUP(V265/H265,0)*0.02175),"")</f>
        <v>2.9144999999999999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2000</v>
      </c>
      <c r="V266" s="289">
        <f t="shared" si="13"/>
        <v>2010</v>
      </c>
      <c r="W266" s="37">
        <f>IFERROR(IF(V266=0,"",ROUNDUP(V266/H266,0)*0.02175),"")</f>
        <v>2.9144999999999999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3200</v>
      </c>
      <c r="V268" s="289">
        <f t="shared" si="13"/>
        <v>3210</v>
      </c>
      <c r="W268" s="37">
        <f>IFERROR(IF(V268=0,"",ROUNDUP(V268/H268,0)*0.02175),"")</f>
        <v>4.6544999999999996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35</v>
      </c>
      <c r="V270" s="289">
        <f t="shared" si="13"/>
        <v>35</v>
      </c>
      <c r="W270" s="37">
        <f>IFERROR(IF(V270=0,"",ROUNDUP(V270/H270,0)*0.00937),"")</f>
        <v>6.5589999999999996E-2</v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487</v>
      </c>
      <c r="V272" s="290">
        <f>IFERROR(V264/H264,"0")+IFERROR(V265/H265,"0")+IFERROR(V266/H266,"0")+IFERROR(V267/H267,"0")+IFERROR(V268/H268,"0")+IFERROR(V269/H269,"0")+IFERROR(V270/H270,"0")+IFERROR(V271/H271,"0")</f>
        <v>489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10.54909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7235</v>
      </c>
      <c r="V273" s="290">
        <f>IFERROR(SUM(V264:V271),"0")</f>
        <v>7265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4000</v>
      </c>
      <c r="V275" s="289">
        <f>IFERROR(IF(U275="",0,CEILING((U275/$H275),1)*$H275),"")</f>
        <v>4005</v>
      </c>
      <c r="W275" s="37">
        <f>IFERROR(IF(V275=0,"",ROUNDUP(V275/H275,0)*0.02175),"")</f>
        <v>5.8072499999999998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266.66666666666669</v>
      </c>
      <c r="V277" s="290">
        <f>IFERROR(V275/H275,"0")+IFERROR(V276/H276,"0")</f>
        <v>267</v>
      </c>
      <c r="W277" s="290">
        <f>IFERROR(IF(W275="",0,W275),"0")+IFERROR(IF(W276="",0,W276),"0")</f>
        <v>5.8072499999999998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4000</v>
      </c>
      <c r="V278" s="290">
        <f>IFERROR(SUM(V275:V276),"0")</f>
        <v>4005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70</v>
      </c>
      <c r="V284" s="289">
        <f>IFERROR(IF(U284="",0,CEILING((U284/$H284),1)*$H284),"")</f>
        <v>70.2</v>
      </c>
      <c r="W284" s="37">
        <f>IFERROR(IF(V284=0,"",ROUNDUP(V284/H284,0)*0.02175),"")</f>
        <v>0.19574999999999998</v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8.9743589743589745</v>
      </c>
      <c r="V285" s="290">
        <f>IFERROR(V284/H284,"0")</f>
        <v>9</v>
      </c>
      <c r="W285" s="290">
        <f>IFERROR(IF(W284="",0,W284),"0")</f>
        <v>0.19574999999999998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70</v>
      </c>
      <c r="V286" s="290">
        <f>IFERROR(SUM(V284:V284),"0")</f>
        <v>70.2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650</v>
      </c>
      <c r="V288" s="289">
        <f>IFERROR(IF(U288="",0,CEILING((U288/$H288),1)*$H288),"")</f>
        <v>655.19999999999993</v>
      </c>
      <c r="W288" s="37">
        <f>IFERROR(IF(V288=0,"",ROUNDUP(V288/H288,0)*0.02175),"")</f>
        <v>1.827</v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83.333333333333329</v>
      </c>
      <c r="V289" s="290">
        <f>IFERROR(V288/H288,"0")</f>
        <v>84</v>
      </c>
      <c r="W289" s="290">
        <f>IFERROR(IF(W288="",0,W288),"0")</f>
        <v>1.827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650</v>
      </c>
      <c r="V290" s="290">
        <f>IFERROR(SUM(V288:V288),"0")</f>
        <v>655.19999999999993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350</v>
      </c>
      <c r="V325" s="289">
        <f t="shared" si="14"/>
        <v>352.8</v>
      </c>
      <c r="W325" s="37">
        <f>IFERROR(IF(V325=0,"",ROUNDUP(V325/H325,0)*0.00753),"")</f>
        <v>0.63251999999999997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23.1</v>
      </c>
      <c r="V327" s="289">
        <f t="shared" si="14"/>
        <v>23.1</v>
      </c>
      <c r="W327" s="37">
        <f>IFERROR(IF(V327=0,"",ROUNDUP(V327/H327,0)*0.00502),"")</f>
        <v>5.5220000000000005E-2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23.1</v>
      </c>
      <c r="V329" s="289">
        <f t="shared" si="14"/>
        <v>23.1</v>
      </c>
      <c r="W329" s="37">
        <f>IFERROR(IF(V329=0,"",ROUNDUP(V329/H329,0)*0.00502),"")</f>
        <v>5.5220000000000005E-2</v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105.33333333333333</v>
      </c>
      <c r="V330" s="290">
        <f>IFERROR(V323/H323,"0")+IFERROR(V324/H324,"0")+IFERROR(V325/H325,"0")+IFERROR(V326/H326,"0")+IFERROR(V327/H327,"0")+IFERROR(V328/H328,"0")+IFERROR(V329/H329,"0")</f>
        <v>106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0.74296000000000006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396.20000000000005</v>
      </c>
      <c r="V331" s="290">
        <f>IFERROR(SUM(V323:V329),"0")</f>
        <v>399.00000000000006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60</v>
      </c>
      <c r="V333" s="289">
        <f>IFERROR(IF(U333="",0,CEILING((U333/$H333),1)*$H333),"")</f>
        <v>62.4</v>
      </c>
      <c r="W333" s="37">
        <f>IFERROR(IF(V333=0,"",ROUNDUP(V333/H333,0)*0.02175),"")</f>
        <v>0.17399999999999999</v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7.6923076923076925</v>
      </c>
      <c r="V337" s="290">
        <f>IFERROR(V333/H333,"0")+IFERROR(V334/H334,"0")+IFERROR(V335/H335,"0")+IFERROR(V336/H336,"0")</f>
        <v>8</v>
      </c>
      <c r="W337" s="290">
        <f>IFERROR(IF(W333="",0,W333),"0")+IFERROR(IF(W334="",0,W334),"0")+IFERROR(IF(W335="",0,W335),"0")+IFERROR(IF(W336="",0,W336),"0")</f>
        <v>0.17399999999999999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60</v>
      </c>
      <c r="V338" s="290">
        <f>IFERROR(SUM(V333:V336),"0")</f>
        <v>62.4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650</v>
      </c>
      <c r="V350" s="289">
        <f>IFERROR(IF(U350="",0,CEILING((U350/$H350),1)*$H350),"")</f>
        <v>651</v>
      </c>
      <c r="W350" s="37">
        <f>IFERROR(IF(V350=0,"",ROUNDUP(V350/H350,0)*0.00753),"")</f>
        <v>1.1671500000000001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23.1</v>
      </c>
      <c r="V351" s="289">
        <f>IFERROR(IF(U351="",0,CEILING((U351/$H351),1)*$H351),"")</f>
        <v>23.1</v>
      </c>
      <c r="W351" s="37">
        <f>IFERROR(IF(V351=0,"",ROUNDUP(V351/H351,0)*0.00502),"")</f>
        <v>5.5220000000000005E-2</v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165.76190476190476</v>
      </c>
      <c r="V355" s="290">
        <f>IFERROR(V350/H350,"0")+IFERROR(V351/H351,"0")+IFERROR(V352/H352,"0")+IFERROR(V353/H353,"0")+IFERROR(V354/H354,"0")</f>
        <v>166</v>
      </c>
      <c r="W355" s="290">
        <f>IFERROR(IF(W350="",0,W350),"0")+IFERROR(IF(W351="",0,W351),"0")+IFERROR(IF(W352="",0,W352),"0")+IFERROR(IF(W353="",0,W353),"0")+IFERROR(IF(W354="",0,W354),"0")</f>
        <v>1.2223700000000002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673.1</v>
      </c>
      <c r="V356" s="290">
        <f>IFERROR(SUM(V350:V354),"0")</f>
        <v>674.1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270</v>
      </c>
      <c r="V361" s="289">
        <f t="shared" si="15"/>
        <v>274.56</v>
      </c>
      <c r="W361" s="37">
        <f>IFERROR(IF(V361=0,"",ROUNDUP(V361/H361,0)*0.01196),"")</f>
        <v>0.62192000000000003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45</v>
      </c>
      <c r="V362" s="289">
        <f t="shared" si="15"/>
        <v>47.52</v>
      </c>
      <c r="W362" s="37">
        <f>IFERROR(IF(V362=0,"",ROUNDUP(V362/H362,0)*0.01196),"")</f>
        <v>0.10764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200</v>
      </c>
      <c r="V363" s="289">
        <f t="shared" si="15"/>
        <v>200.64000000000001</v>
      </c>
      <c r="W363" s="37">
        <f>IFERROR(IF(V363=0,"",ROUNDUP(V363/H363,0)*0.01196),"")</f>
        <v>0.45448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97.537878787878782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99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1.18404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515</v>
      </c>
      <c r="V371" s="290">
        <f>IFERROR(SUM(V360:V369),"0")</f>
        <v>522.72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220</v>
      </c>
      <c r="V373" s="289">
        <f>IFERROR(IF(U373="",0,CEILING((U373/$H373),1)*$H373),"")</f>
        <v>221.76000000000002</v>
      </c>
      <c r="W373" s="37">
        <f>IFERROR(IF(V373=0,"",ROUNDUP(V373/H373,0)*0.01196),"")</f>
        <v>0.50231999999999999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41.666666666666664</v>
      </c>
      <c r="V375" s="290">
        <f>IFERROR(V373/H373,"0")+IFERROR(V374/H374,"0")</f>
        <v>42</v>
      </c>
      <c r="W375" s="290">
        <f>IFERROR(IF(W373="",0,W373),"0")+IFERROR(IF(W374="",0,W374),"0")</f>
        <v>0.50231999999999999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220</v>
      </c>
      <c r="V376" s="290">
        <f>IFERROR(SUM(V373:V374),"0")</f>
        <v>221.76000000000002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330</v>
      </c>
      <c r="V378" s="289">
        <f t="shared" ref="V378:V383" si="16">IFERROR(IF(U378="",0,CEILING((U378/$H378),1)*$H378),"")</f>
        <v>332.64000000000004</v>
      </c>
      <c r="W378" s="37">
        <f>IFERROR(IF(V378=0,"",ROUNDUP(V378/H378,0)*0.01196),"")</f>
        <v>0.75348000000000004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200</v>
      </c>
      <c r="V379" s="289">
        <f t="shared" si="16"/>
        <v>200.64000000000001</v>
      </c>
      <c r="W379" s="37">
        <f>IFERROR(IF(V379=0,"",ROUNDUP(V379/H379,0)*0.01196),"")</f>
        <v>0.45448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200</v>
      </c>
      <c r="V380" s="289">
        <f t="shared" si="16"/>
        <v>200.64000000000001</v>
      </c>
      <c r="W380" s="37">
        <f>IFERROR(IF(V380=0,"",ROUNDUP(V380/H380,0)*0.01196),"")</f>
        <v>0.45448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138.25757575757575</v>
      </c>
      <c r="V384" s="290">
        <f>IFERROR(V378/H378,"0")+IFERROR(V379/H379,"0")+IFERROR(V380/H380,"0")+IFERROR(V381/H381,"0")+IFERROR(V382/H382,"0")+IFERROR(V383/H383,"0")</f>
        <v>139</v>
      </c>
      <c r="W384" s="290">
        <f>IFERROR(IF(W378="",0,W378),"0")+IFERROR(IF(W379="",0,W379),"0")+IFERROR(IF(W380="",0,W380),"0")+IFERROR(IF(W381="",0,W381),"0")+IFERROR(IF(W382="",0,W382),"0")+IFERROR(IF(W383="",0,W383),"0")</f>
        <v>1.6624399999999999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730</v>
      </c>
      <c r="V385" s="290">
        <f>IFERROR(SUM(V378:V383),"0")</f>
        <v>733.92000000000007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130</v>
      </c>
      <c r="V404" s="289">
        <f>IFERROR(IF(U404="",0,CEILING((U404/$H404),1)*$H404),"")</f>
        <v>132.29999999999998</v>
      </c>
      <c r="W404" s="37">
        <f>IFERROR(IF(V404=0,"",ROUNDUP(V404/H404,0)*0.00753),"")</f>
        <v>0.26355000000000001</v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160</v>
      </c>
      <c r="V405" s="289">
        <f>IFERROR(IF(U405="",0,CEILING((U405/$H405),1)*$H405),"")</f>
        <v>162.54</v>
      </c>
      <c r="W405" s="37">
        <f>IFERROR(IF(V405=0,"",ROUNDUP(V405/H405,0)*0.00753),"")</f>
        <v>0.32379000000000002</v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76.719576719576722</v>
      </c>
      <c r="V406" s="290">
        <f>IFERROR(V404/H404,"0")+IFERROR(V405/H405,"0")</f>
        <v>78</v>
      </c>
      <c r="W406" s="290">
        <f>IFERROR(IF(W404="",0,W404),"0")+IFERROR(IF(W405="",0,W405),"0")</f>
        <v>0.58733999999999997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290</v>
      </c>
      <c r="V407" s="290">
        <f>IFERROR(SUM(V404:V405),"0")</f>
        <v>294.83999999999997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1500</v>
      </c>
      <c r="V409" s="289">
        <f>IFERROR(IF(U409="",0,CEILING((U409/$H409),1)*$H409),"")</f>
        <v>1505.3999999999999</v>
      </c>
      <c r="W409" s="37">
        <f>IFERROR(IF(V409=0,"",ROUNDUP(V409/H409,0)*0.02175),"")</f>
        <v>4.1977500000000001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192.30769230769232</v>
      </c>
      <c r="V412" s="290">
        <f>IFERROR(V409/H409,"0")+IFERROR(V410/H410,"0")+IFERROR(V411/H411,"0")</f>
        <v>193</v>
      </c>
      <c r="W412" s="290">
        <f>IFERROR(IF(W409="",0,W409),"0")+IFERROR(IF(W410="",0,W410),"0")+IFERROR(IF(W411="",0,W411),"0")</f>
        <v>4.1977500000000001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1500</v>
      </c>
      <c r="V413" s="290">
        <f>IFERROR(SUM(V409:V411),"0")</f>
        <v>1505.3999999999999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18035.620000000003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18130.760000000002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18857.300405964408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18957.662000000004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30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19582.300405964408</v>
      </c>
      <c r="V417" s="290">
        <f>GrossWeightTotalR+PalletQtyTotalR*25</f>
        <v>19707.662000000004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2016.3422595922596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2029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32.645400000000002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25.2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234.9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1420.8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40.32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11995.400000000001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461.40000000000003</v>
      </c>
      <c r="N424" s="47">
        <f>IFERROR(V345*1,"0")+IFERROR(V346*1,"0")+IFERROR(V350*1,"0")+IFERROR(V351*1,"0")+IFERROR(V352*1,"0")+IFERROR(V353*1,"0")+IFERROR(V354*1,"0")</f>
        <v>674.1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1478.4000000000003</v>
      </c>
      <c r="P424" s="47">
        <f>IFERROR(V394*1,"0")+IFERROR(V395*1,"0")+IFERROR(V399*1,"0")+IFERROR(V400*1,"0")+IFERROR(V404*1,"0")+IFERROR(V405*1,"0")+IFERROR(V409*1,"0")+IFERROR(V410*1,"0")+IFERROR(V411*1,"0")</f>
        <v>1800.2399999999998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2023-07-26T11:24:08Z</dcterms:modified>
</cp:coreProperties>
</file>