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80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7" i="1" s="1"/>
  <c r="U413" i="1"/>
  <c r="V412" i="1"/>
  <c r="U412" i="1"/>
  <c r="W411" i="1"/>
  <c r="V411" i="1"/>
  <c r="W410" i="1"/>
  <c r="V410" i="1"/>
  <c r="W409" i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W350" i="1"/>
  <c r="W355" i="1" s="1"/>
  <c r="V350" i="1"/>
  <c r="M350" i="1"/>
  <c r="U348" i="1"/>
  <c r="V347" i="1"/>
  <c r="U347" i="1"/>
  <c r="W346" i="1"/>
  <c r="V346" i="1"/>
  <c r="M346" i="1"/>
  <c r="V345" i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V331" i="1" s="1"/>
  <c r="M323" i="1"/>
  <c r="U321" i="1"/>
  <c r="V320" i="1"/>
  <c r="U320" i="1"/>
  <c r="W319" i="1"/>
  <c r="V319" i="1"/>
  <c r="W318" i="1"/>
  <c r="W320" i="1" s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V251" i="1"/>
  <c r="U251" i="1"/>
  <c r="W250" i="1"/>
  <c r="V250" i="1"/>
  <c r="M250" i="1"/>
  <c r="V249" i="1"/>
  <c r="W249" i="1" s="1"/>
  <c r="M249" i="1"/>
  <c r="W248" i="1"/>
  <c r="W251" i="1" s="1"/>
  <c r="V248" i="1"/>
  <c r="V252" i="1" s="1"/>
  <c r="M248" i="1"/>
  <c r="U246" i="1"/>
  <c r="U245" i="1"/>
  <c r="W244" i="1"/>
  <c r="V244" i="1"/>
  <c r="M244" i="1"/>
  <c r="V243" i="1"/>
  <c r="M243" i="1"/>
  <c r="U240" i="1"/>
  <c r="U239" i="1"/>
  <c r="V238" i="1"/>
  <c r="M238" i="1"/>
  <c r="W237" i="1"/>
  <c r="V237" i="1"/>
  <c r="M237" i="1"/>
  <c r="U235" i="1"/>
  <c r="V234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M227" i="1"/>
  <c r="U224" i="1"/>
  <c r="U223" i="1"/>
  <c r="W222" i="1"/>
  <c r="V222" i="1"/>
  <c r="M222" i="1"/>
  <c r="V221" i="1"/>
  <c r="W221" i="1" s="1"/>
  <c r="V220" i="1"/>
  <c r="W220" i="1" s="1"/>
  <c r="V219" i="1"/>
  <c r="V223" i="1" s="1"/>
  <c r="M219" i="1"/>
  <c r="U217" i="1"/>
  <c r="U216" i="1"/>
  <c r="V215" i="1"/>
  <c r="W215" i="1" s="1"/>
  <c r="M215" i="1"/>
  <c r="W214" i="1"/>
  <c r="W216" i="1" s="1"/>
  <c r="V214" i="1"/>
  <c r="W213" i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V159" i="1" s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W133" i="1" s="1"/>
  <c r="V130" i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V91" i="1"/>
  <c r="M91" i="1"/>
  <c r="U89" i="1"/>
  <c r="U88" i="1"/>
  <c r="V87" i="1"/>
  <c r="W87" i="1" s="1"/>
  <c r="M87" i="1"/>
  <c r="V86" i="1"/>
  <c r="W86" i="1" s="1"/>
  <c r="M86" i="1"/>
  <c r="W85" i="1"/>
  <c r="V85" i="1"/>
  <c r="W84" i="1"/>
  <c r="V84" i="1"/>
  <c r="M84" i="1"/>
  <c r="V83" i="1"/>
  <c r="W83" i="1" s="1"/>
  <c r="W82" i="1"/>
  <c r="W88" i="1" s="1"/>
  <c r="V82" i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V79" i="1" s="1"/>
  <c r="M63" i="1"/>
  <c r="U60" i="1"/>
  <c r="U59" i="1"/>
  <c r="V58" i="1"/>
  <c r="W58" i="1" s="1"/>
  <c r="V57" i="1"/>
  <c r="V60" i="1" s="1"/>
  <c r="M57" i="1"/>
  <c r="W56" i="1"/>
  <c r="V56" i="1"/>
  <c r="M56" i="1"/>
  <c r="U53" i="1"/>
  <c r="U52" i="1"/>
  <c r="W51" i="1"/>
  <c r="V51" i="1"/>
  <c r="M51" i="1"/>
  <c r="V50" i="1"/>
  <c r="C424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V32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V26" i="1"/>
  <c r="V33" i="1" s="1"/>
  <c r="M26" i="1"/>
  <c r="V24" i="1"/>
  <c r="U24" i="1"/>
  <c r="U414" i="1" s="1"/>
  <c r="V23" i="1"/>
  <c r="U23" i="1"/>
  <c r="U418" i="1" s="1"/>
  <c r="W22" i="1"/>
  <c r="W23" i="1" s="1"/>
  <c r="V22" i="1"/>
  <c r="H10" i="1"/>
  <c r="A9" i="1"/>
  <c r="H9" i="1" s="1"/>
  <c r="D7" i="1"/>
  <c r="N6" i="1"/>
  <c r="M2" i="1"/>
  <c r="W32" i="1" l="1"/>
  <c r="A10" i="1"/>
  <c r="J9" i="1"/>
  <c r="V416" i="1"/>
  <c r="B424" i="1"/>
  <c r="V415" i="1"/>
  <c r="V37" i="1"/>
  <c r="V41" i="1"/>
  <c r="V45" i="1"/>
  <c r="D424" i="1"/>
  <c r="W57" i="1"/>
  <c r="W59" i="1" s="1"/>
  <c r="V59" i="1"/>
  <c r="V89" i="1"/>
  <c r="V111" i="1"/>
  <c r="W103" i="1"/>
  <c r="W110" i="1" s="1"/>
  <c r="G424" i="1"/>
  <c r="V133" i="1"/>
  <c r="W234" i="1"/>
  <c r="V277" i="1"/>
  <c r="W276" i="1"/>
  <c r="W277" i="1" s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N424" i="1"/>
  <c r="V348" i="1"/>
  <c r="W345" i="1"/>
  <c r="W347" i="1" s="1"/>
  <c r="V355" i="1"/>
  <c r="V375" i="1"/>
  <c r="W373" i="1"/>
  <c r="W375" i="1" s="1"/>
  <c r="P424" i="1"/>
  <c r="V396" i="1"/>
  <c r="W394" i="1"/>
  <c r="W396" i="1" s="1"/>
  <c r="W412" i="1"/>
  <c r="V110" i="1"/>
  <c r="V118" i="1"/>
  <c r="V153" i="1"/>
  <c r="V177" i="1"/>
  <c r="V210" i="1"/>
  <c r="W204" i="1"/>
  <c r="W210" i="1" s="1"/>
  <c r="V211" i="1"/>
  <c r="V224" i="1"/>
  <c r="W219" i="1"/>
  <c r="W223" i="1" s="1"/>
  <c r="J424" i="1"/>
  <c r="V246" i="1"/>
  <c r="W243" i="1"/>
  <c r="W245" i="1" s="1"/>
  <c r="V303" i="1"/>
  <c r="W300" i="1"/>
  <c r="W302" i="1" s="1"/>
  <c r="V356" i="1"/>
  <c r="V376" i="1"/>
  <c r="V390" i="1"/>
  <c r="W387" i="1"/>
  <c r="W389" i="1" s="1"/>
  <c r="V397" i="1"/>
  <c r="V406" i="1"/>
  <c r="W404" i="1"/>
  <c r="W406" i="1" s="1"/>
  <c r="E424" i="1"/>
  <c r="F9" i="1"/>
  <c r="F10" i="1"/>
  <c r="W40" i="1"/>
  <c r="W41" i="1" s="1"/>
  <c r="W44" i="1"/>
  <c r="W45" i="1" s="1"/>
  <c r="W50" i="1"/>
  <c r="W52" i="1" s="1"/>
  <c r="V53" i="1"/>
  <c r="V414" i="1" s="1"/>
  <c r="W63" i="1"/>
  <c r="W79" i="1" s="1"/>
  <c r="V80" i="1"/>
  <c r="V88" i="1"/>
  <c r="V101" i="1"/>
  <c r="V100" i="1"/>
  <c r="H424" i="1"/>
  <c r="V154" i="1"/>
  <c r="W137" i="1"/>
  <c r="W153" i="1" s="1"/>
  <c r="V178" i="1"/>
  <c r="W161" i="1"/>
  <c r="W177" i="1" s="1"/>
  <c r="V245" i="1"/>
  <c r="V273" i="1"/>
  <c r="V272" i="1"/>
  <c r="V281" i="1"/>
  <c r="W280" i="1"/>
  <c r="W281" i="1" s="1"/>
  <c r="V282" i="1"/>
  <c r="V289" i="1"/>
  <c r="W288" i="1"/>
  <c r="W289" i="1" s="1"/>
  <c r="V290" i="1"/>
  <c r="V302" i="1"/>
  <c r="V310" i="1"/>
  <c r="W330" i="1"/>
  <c r="V341" i="1"/>
  <c r="W340" i="1"/>
  <c r="W341" i="1" s="1"/>
  <c r="V342" i="1"/>
  <c r="V371" i="1"/>
  <c r="V389" i="1"/>
  <c r="V407" i="1"/>
  <c r="I424" i="1"/>
  <c r="W35" i="1"/>
  <c r="W37" i="1" s="1"/>
  <c r="V52" i="1"/>
  <c r="W91" i="1"/>
  <c r="W100" i="1" s="1"/>
  <c r="V117" i="1"/>
  <c r="V418" i="1" s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39" i="1"/>
  <c r="W238" i="1"/>
  <c r="W239" i="1" s="1"/>
  <c r="V240" i="1"/>
  <c r="W272" i="1"/>
  <c r="V298" i="1"/>
  <c r="V330" i="1"/>
  <c r="W337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W419" i="1" l="1"/>
  <c r="V417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<sst xmlns="http://schemas.openxmlformats.org/spreadsheetml/2006/main" count="1611" uniqueCount="665">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</sst>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 t="s">
        <v>664</v>
      </c>
      <c r="I5" s="600"/>
      <c r="J5" s="600"/>
      <c r="K5" s="598"/>
      <c r="M5" s="25" t="s">
        <v>10</v>
      </c>
      <c r="N5" s="593">
        <v>45136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630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Суббота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4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0.5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85</v>
      </c>
      <c r="V50" s="289">
        <f>IFERROR(IF(U50="",0,CEILING((U50/$H50),1)*$H50),"")</f>
        <v>86.4</v>
      </c>
      <c r="W50" s="37">
        <f>IFERROR(IF(V50=0,"",ROUNDUP(V50/H50,0)*0.02175),"")</f>
        <v>0.17399999999999999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0</v>
      </c>
      <c r="V51" s="28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7.8703703703703702</v>
      </c>
      <c r="V52" s="290">
        <f>IFERROR(V50/H50,"0")+IFERROR(V51/H51,"0")</f>
        <v>8</v>
      </c>
      <c r="W52" s="290">
        <f>IFERROR(IF(W50="",0,W50),"0")+IFERROR(IF(W51="",0,W51),"0")</f>
        <v>0.17399999999999999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85</v>
      </c>
      <c r="V53" s="290">
        <f>IFERROR(SUM(V50:V51),"0")</f>
        <v>86.4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0</v>
      </c>
      <c r="V56" s="28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0</v>
      </c>
      <c r="V57" s="28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0</v>
      </c>
      <c r="V59" s="290">
        <f>IFERROR(V56/H56,"0")+IFERROR(V57/H57,"0")+IFERROR(V58/H58,"0")</f>
        <v>0</v>
      </c>
      <c r="W59" s="290">
        <f>IFERROR(IF(W56="",0,W56),"0")+IFERROR(IF(W57="",0,W57),"0")+IFERROR(IF(W58="",0,W58),"0")</f>
        <v>0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0</v>
      </c>
      <c r="V60" s="290">
        <f>IFERROR(SUM(V56:V58),"0")</f>
        <v>0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70</v>
      </c>
      <c r="V65" s="289">
        <f t="shared" si="2"/>
        <v>75.600000000000009</v>
      </c>
      <c r="W65" s="37">
        <f>IFERROR(IF(V65=0,"",ROUNDUP(V65/H65,0)*0.02175),"")</f>
        <v>0.15225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20</v>
      </c>
      <c r="V66" s="289">
        <f t="shared" si="2"/>
        <v>21.6</v>
      </c>
      <c r="W66" s="37">
        <f>IFERROR(IF(V66=0,"",ROUNDUP(V66/H66,0)*0.02175),"")</f>
        <v>4.3499999999999997E-2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0</v>
      </c>
      <c r="V75" s="289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0</v>
      </c>
      <c r="V77" s="28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8.3333333333333321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9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0.19574999999999998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90</v>
      </c>
      <c r="V80" s="290">
        <f>IFERROR(SUM(V63:V78),"0")</f>
        <v>97.200000000000017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85</v>
      </c>
      <c r="V103" s="289">
        <f t="shared" ref="V103:V109" si="6">IFERROR(IF(U103="",0,CEILING((U103/$H103),1)*$H103),"")</f>
        <v>89.1</v>
      </c>
      <c r="W103" s="37">
        <f>IFERROR(IF(V103=0,"",ROUNDUP(V103/H103,0)*0.02175),"")</f>
        <v>0.23924999999999999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23</v>
      </c>
      <c r="V106" s="289">
        <f t="shared" si="6"/>
        <v>24.3</v>
      </c>
      <c r="W106" s="37">
        <f>IFERROR(IF(V106=0,"",ROUNDUP(V106/H106,0)*0.00753),"")</f>
        <v>6.7769999999999997E-2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19.012345679012345</v>
      </c>
      <c r="V110" s="290">
        <f>IFERROR(V103/H103,"0")+IFERROR(V104/H104,"0")+IFERROR(V105/H105,"0")+IFERROR(V106/H106,"0")+IFERROR(V107/H107,"0")+IFERROR(V108/H108,"0")+IFERROR(V109/H109,"0")</f>
        <v>20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0.30701999999999996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108</v>
      </c>
      <c r="V111" s="290">
        <f>IFERROR(SUM(V103:V109),"0")</f>
        <v>113.39999999999999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60</v>
      </c>
      <c r="V114" s="289">
        <f>IFERROR(IF(U114="",0,CEILING((U114/$H114),1)*$H114),"")</f>
        <v>62.4</v>
      </c>
      <c r="W114" s="37">
        <f>IFERROR(IF(V114=0,"",ROUNDUP(V114/H114,0)*0.02175),"")</f>
        <v>0.17399999999999999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7.6923076923076925</v>
      </c>
      <c r="V117" s="290">
        <f>IFERROR(V113/H113,"0")+IFERROR(V114/H114,"0")+IFERROR(V115/H115,"0")+IFERROR(V116/H116,"0")</f>
        <v>8</v>
      </c>
      <c r="W117" s="290">
        <f>IFERROR(IF(W113="",0,W113),"0")+IFERROR(IF(W114="",0,W114),"0")+IFERROR(IF(W115="",0,W115),"0")+IFERROR(IF(W116="",0,W116),"0")</f>
        <v>0.17399999999999999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60</v>
      </c>
      <c r="V118" s="290">
        <f>IFERROR(SUM(V113:V116),"0")</f>
        <v>62.4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105</v>
      </c>
      <c r="V121" s="289">
        <f>IFERROR(IF(U121="",0,CEILING((U121/$H121),1)*$H121),"")</f>
        <v>105.3</v>
      </c>
      <c r="W121" s="37">
        <f>IFERROR(IF(V121=0,"",ROUNDUP(V121/H121,0)*0.02175),"")</f>
        <v>0.28275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12.962962962962964</v>
      </c>
      <c r="V125" s="290">
        <f>IFERROR(V121/H121,"0")+IFERROR(V122/H122,"0")+IFERROR(V123/H123,"0")+IFERROR(V124/H124,"0")</f>
        <v>13</v>
      </c>
      <c r="W125" s="290">
        <f>IFERROR(IF(W121="",0,W121),"0")+IFERROR(IF(W122="",0,W122),"0")+IFERROR(IF(W123="",0,W123),"0")+IFERROR(IF(W124="",0,W124),"0")</f>
        <v>0.28275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105</v>
      </c>
      <c r="V126" s="290">
        <f>IFERROR(SUM(V121:V124),"0")</f>
        <v>105.3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50</v>
      </c>
      <c r="V161" s="289">
        <f t="shared" ref="V161:V176" si="8">IFERROR(IF(U161="",0,CEILING((U161/$H161),1)*$H161),"")</f>
        <v>50.400000000000006</v>
      </c>
      <c r="W161" s="37">
        <f>IFERROR(IF(V161=0,"",ROUNDUP(V161/H161,0)*0.00753),"")</f>
        <v>9.0359999999999996E-2</v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65</v>
      </c>
      <c r="V162" s="289">
        <f t="shared" si="8"/>
        <v>67.2</v>
      </c>
      <c r="W162" s="37">
        <f>IFERROR(IF(V162=0,"",ROUNDUP(V162/H162,0)*0.00753),"")</f>
        <v>0.12048</v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0</v>
      </c>
      <c r="V166" s="289">
        <f t="shared" si="8"/>
        <v>0</v>
      </c>
      <c r="W166" s="37" t="str">
        <f>IFERROR(IF(V166=0,"",ROUNDUP(V166/H166,0)*0.00937),"")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0</v>
      </c>
      <c r="V167" s="289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0</v>
      </c>
      <c r="V168" s="289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0</v>
      </c>
      <c r="V169" s="289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27.38095238095238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28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0.21084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115</v>
      </c>
      <c r="V178" s="290">
        <f>IFERROR(SUM(V161:V176),"0")</f>
        <v>117.60000000000001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15</v>
      </c>
      <c r="V181" s="289">
        <f t="shared" si="9"/>
        <v>16.2</v>
      </c>
      <c r="W181" s="37">
        <f>IFERROR(IF(V181=0,"",ROUNDUP(V181/H181,0)*0.02175),"")</f>
        <v>4.3499999999999997E-2</v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0</v>
      </c>
      <c r="V184" s="289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0</v>
      </c>
      <c r="V189" s="289">
        <f t="shared" si="9"/>
        <v>0</v>
      </c>
      <c r="W189" s="37" t="str">
        <f>IFERROR(IF(V189=0,"",ROUNDUP(V189/H189,0)*0.00753),"")</f>
        <v/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32</v>
      </c>
      <c r="V191" s="289">
        <f t="shared" si="9"/>
        <v>33.6</v>
      </c>
      <c r="W191" s="37">
        <f>IFERROR(IF(V191=0,"",ROUNDUP(V191/H191,0)*0.00753),"")</f>
        <v>0.10542</v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18</v>
      </c>
      <c r="V197" s="289">
        <f t="shared" si="9"/>
        <v>19.2</v>
      </c>
      <c r="W197" s="37">
        <f t="shared" si="10"/>
        <v>6.0240000000000002E-2</v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0</v>
      </c>
      <c r="V199" s="289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22.685185185185183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24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0.20916000000000001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65</v>
      </c>
      <c r="V202" s="290">
        <f>IFERROR(SUM(V180:V200),"0")</f>
        <v>69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70</v>
      </c>
      <c r="V204" s="289">
        <f t="shared" ref="V204:V209" si="11">IFERROR(IF(U204="",0,CEILING((U204/$H204),1)*$H204),"")</f>
        <v>75.600000000000009</v>
      </c>
      <c r="W204" s="37">
        <f>IFERROR(IF(V204=0,"",ROUNDUP(V204/H204,0)*0.02175),"")</f>
        <v>0.19574999999999998</v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0</v>
      </c>
      <c r="V205" s="289">
        <f t="shared" si="11"/>
        <v>0</v>
      </c>
      <c r="W205" s="37" t="str">
        <f>IFERROR(IF(V205=0,"",ROUNDUP(V205/H205,0)*0.02175),"")</f>
        <v/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8.3333333333333321</v>
      </c>
      <c r="V210" s="290">
        <f>IFERROR(V204/H204,"0")+IFERROR(V205/H205,"0")+IFERROR(V206/H206,"0")+IFERROR(V207/H207,"0")+IFERROR(V208/H208,"0")+IFERROR(V209/H209,"0")</f>
        <v>9</v>
      </c>
      <c r="W210" s="290">
        <f>IFERROR(IF(W204="",0,W204),"0")+IFERROR(IF(W205="",0,W205),"0")+IFERROR(IF(W206="",0,W206),"0")+IFERROR(IF(W207="",0,W207),"0")+IFERROR(IF(W208="",0,W208),"0")+IFERROR(IF(W209="",0,W209),"0")</f>
        <v>0.19574999999999998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70</v>
      </c>
      <c r="V211" s="290">
        <f>IFERROR(SUM(V204:V209),"0")</f>
        <v>75.600000000000009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0</v>
      </c>
      <c r="V227" s="289">
        <f t="shared" ref="V227:V233" si="12"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0</v>
      </c>
      <c r="V234" s="290">
        <f>IFERROR(V227/H227,"0")+IFERROR(V228/H228,"0")+IFERROR(V229/H229,"0")+IFERROR(V230/H230,"0")+IFERROR(V231/H231,"0")+IFERROR(V232/H232,"0")+IFERROR(V233/H233,"0")</f>
        <v>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0</v>
      </c>
      <c r="V235" s="290">
        <f>IFERROR(SUM(V227:V233),"0")</f>
        <v>0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0</v>
      </c>
      <c r="V243" s="289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0</v>
      </c>
      <c r="V244" s="289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0</v>
      </c>
      <c r="V245" s="290">
        <f>IFERROR(V243/H243,"0")+IFERROR(V244/H244,"0")</f>
        <v>0</v>
      </c>
      <c r="W245" s="290">
        <f>IFERROR(IF(W243="",0,W243),"0")+IFERROR(IF(W244="",0,W244),"0")</f>
        <v>0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0</v>
      </c>
      <c r="V246" s="290">
        <f>IFERROR(SUM(V243:V244),"0")</f>
        <v>0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0</v>
      </c>
      <c r="V249" s="289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0</v>
      </c>
      <c r="V250" s="289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0</v>
      </c>
      <c r="V251" s="290">
        <f>IFERROR(V248/H248,"0")+IFERROR(V249/H249,"0")+IFERROR(V250/H250,"0")</f>
        <v>0</v>
      </c>
      <c r="W251" s="290">
        <f>IFERROR(IF(W248="",0,W248),"0")+IFERROR(IF(W249="",0,W249),"0")+IFERROR(IF(W250="",0,W250),"0")</f>
        <v>0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0</v>
      </c>
      <c r="V252" s="290">
        <f>IFERROR(SUM(V248:V250),"0")</f>
        <v>0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0</v>
      </c>
      <c r="V265" s="289">
        <f t="shared" si="13"/>
        <v>0</v>
      </c>
      <c r="W265" s="37" t="str">
        <f>IFERROR(IF(V265=0,"",ROUNDUP(V265/H265,0)*0.02175),"")</f>
        <v/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0</v>
      </c>
      <c r="V266" s="289">
        <f t="shared" si="13"/>
        <v>0</v>
      </c>
      <c r="W266" s="37" t="str">
        <f>IFERROR(IF(V266=0,"",ROUNDUP(V266/H266,0)*0.02175),"")</f>
        <v/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0</v>
      </c>
      <c r="V268" s="289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0</v>
      </c>
      <c r="V272" s="290">
        <f>IFERROR(V264/H264,"0")+IFERROR(V265/H265,"0")+IFERROR(V266/H266,"0")+IFERROR(V267/H267,"0")+IFERROR(V268/H268,"0")+IFERROR(V269/H269,"0")+IFERROR(V270/H270,"0")+IFERROR(V271/H271,"0")</f>
        <v>0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0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0</v>
      </c>
      <c r="V273" s="290">
        <f>IFERROR(SUM(V264:V271),"0")</f>
        <v>0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130</v>
      </c>
      <c r="V275" s="289">
        <f>IFERROR(IF(U275="",0,CEILING((U275/$H275),1)*$H275),"")</f>
        <v>135</v>
      </c>
      <c r="W275" s="37">
        <f>IFERROR(IF(V275=0,"",ROUNDUP(V275/H275,0)*0.02175),"")</f>
        <v>0.19574999999999998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8.6666666666666661</v>
      </c>
      <c r="V277" s="290">
        <f>IFERROR(V275/H275,"0")+IFERROR(V276/H276,"0")</f>
        <v>9</v>
      </c>
      <c r="W277" s="290">
        <f>IFERROR(IF(W275="",0,W275),"0")+IFERROR(IF(W276="",0,W276),"0")</f>
        <v>0.19574999999999998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130</v>
      </c>
      <c r="V278" s="290">
        <f>IFERROR(SUM(V275:V276),"0")</f>
        <v>135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45</v>
      </c>
      <c r="V284" s="289">
        <f>IFERROR(IF(U284="",0,CEILING((U284/$H284),1)*$H284),"")</f>
        <v>46.8</v>
      </c>
      <c r="W284" s="37">
        <f>IFERROR(IF(V284=0,"",ROUNDUP(V284/H284,0)*0.02175),"")</f>
        <v>0.1305</v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5.7692307692307692</v>
      </c>
      <c r="V285" s="290">
        <f>IFERROR(V284/H284,"0")</f>
        <v>6</v>
      </c>
      <c r="W285" s="290">
        <f>IFERROR(IF(W284="",0,W284),"0")</f>
        <v>0.1305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45</v>
      </c>
      <c r="V286" s="290">
        <f>IFERROR(SUM(V284:V284),"0")</f>
        <v>46.8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0</v>
      </c>
      <c r="V288" s="289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0</v>
      </c>
      <c r="V289" s="290">
        <f>IFERROR(V288/H288,"0")</f>
        <v>0</v>
      </c>
      <c r="W289" s="290">
        <f>IFERROR(IF(W288="",0,W288),"0")</f>
        <v>0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0</v>
      </c>
      <c r="V290" s="290">
        <f>IFERROR(SUM(V288:V288),"0")</f>
        <v>0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0</v>
      </c>
      <c r="V319" s="289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0</v>
      </c>
      <c r="V320" s="290">
        <f>IFERROR(V318/H318,"0")+IFERROR(V319/H319,"0")</f>
        <v>0</v>
      </c>
      <c r="W320" s="290">
        <f>IFERROR(IF(W318="",0,W318),"0")+IFERROR(IF(W319="",0,W319),"0")</f>
        <v>0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0</v>
      </c>
      <c r="V321" s="290">
        <f>IFERROR(SUM(V318:V319),"0")</f>
        <v>0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0</v>
      </c>
      <c r="V323" s="289">
        <f t="shared" ref="V323:V329" si="14"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0</v>
      </c>
      <c r="V327" s="289">
        <f t="shared" si="14"/>
        <v>0</v>
      </c>
      <c r="W327" s="37" t="str">
        <f>IFERROR(IF(V327=0,"",ROUNDUP(V327/H327,0)*0.00502),"")</f>
        <v/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0</v>
      </c>
      <c r="V329" s="289">
        <f t="shared" si="14"/>
        <v>0</v>
      </c>
      <c r="W329" s="37" t="str">
        <f>IFERROR(IF(V329=0,"",ROUNDUP(V329/H329,0)*0.00502),"")</f>
        <v/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0</v>
      </c>
      <c r="V330" s="290">
        <f>IFERROR(V323/H323,"0")+IFERROR(V324/H324,"0")+IFERROR(V325/H325,"0")+IFERROR(V326/H326,"0")+IFERROR(V327/H327,"0")+IFERROR(V328/H328,"0")+IFERROR(V329/H329,"0")</f>
        <v>0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0</v>
      </c>
      <c r="V331" s="290">
        <f>IFERROR(SUM(V323:V329),"0")</f>
        <v>0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0</v>
      </c>
      <c r="V350" s="289">
        <f>IFERROR(IF(U350="",0,CEILING((U350/$H350),1)*$H350),"")</f>
        <v>0</v>
      </c>
      <c r="W350" s="37" t="str">
        <f>IFERROR(IF(V350=0,"",ROUNDUP(V350/H350,0)*0.00753),"")</f>
        <v/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0</v>
      </c>
      <c r="V353" s="289">
        <f>IFERROR(IF(U353="",0,CEILING((U353/$H353),1)*$H353),"")</f>
        <v>0</v>
      </c>
      <c r="W353" s="37" t="str">
        <f>IFERROR(IF(V353=0,"",ROUNDUP(V353/H353,0)*0.00502),"")</f>
        <v/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0</v>
      </c>
      <c r="V355" s="290">
        <f>IFERROR(V350/H350,"0")+IFERROR(V351/H351,"0")+IFERROR(V352/H352,"0")+IFERROR(V353/H353,"0")+IFERROR(V354/H354,"0")</f>
        <v>0</v>
      </c>
      <c r="W355" s="290">
        <f>IFERROR(IF(W350="",0,W350),"0")+IFERROR(IF(W351="",0,W351),"0")+IFERROR(IF(W352="",0,W352),"0")+IFERROR(IF(W353="",0,W353),"0")+IFERROR(IF(W354="",0,W354),"0")</f>
        <v>0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0</v>
      </c>
      <c r="V356" s="290">
        <f>IFERROR(SUM(V350:V354),"0")</f>
        <v>0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210</v>
      </c>
      <c r="V361" s="289">
        <f t="shared" si="15"/>
        <v>211.20000000000002</v>
      </c>
      <c r="W361" s="37">
        <f>IFERROR(IF(V361=0,"",ROUNDUP(V361/H361,0)*0.01196),"")</f>
        <v>0.47839999999999999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155</v>
      </c>
      <c r="V363" s="289">
        <f t="shared" si="15"/>
        <v>158.4</v>
      </c>
      <c r="W363" s="37">
        <f>IFERROR(IF(V363=0,"",ROUNDUP(V363/H363,0)*0.01196),"")</f>
        <v>0.35880000000000001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69.128787878787875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70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0.83719999999999994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365</v>
      </c>
      <c r="V371" s="290">
        <f>IFERROR(SUM(V360:V369),"0")</f>
        <v>369.6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35</v>
      </c>
      <c r="V373" s="289">
        <f>IFERROR(IF(U373="",0,CEILING((U373/$H373),1)*$H373),"")</f>
        <v>36.96</v>
      </c>
      <c r="W373" s="37">
        <f>IFERROR(IF(V373=0,"",ROUNDUP(V373/H373,0)*0.01196),"")</f>
        <v>8.3720000000000003E-2</v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6.6287878787878789</v>
      </c>
      <c r="V375" s="290">
        <f>IFERROR(V373/H373,"0")+IFERROR(V374/H374,"0")</f>
        <v>7</v>
      </c>
      <c r="W375" s="290">
        <f>IFERROR(IF(W373="",0,W373),"0")+IFERROR(IF(W374="",0,W374),"0")</f>
        <v>8.3720000000000003E-2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35</v>
      </c>
      <c r="V376" s="290">
        <f>IFERROR(SUM(V373:V374),"0")</f>
        <v>36.96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0</v>
      </c>
      <c r="V378" s="289">
        <f t="shared" ref="V378:V383" si="16"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40</v>
      </c>
      <c r="V379" s="289">
        <f t="shared" si="16"/>
        <v>42.24</v>
      </c>
      <c r="W379" s="37">
        <f>IFERROR(IF(V379=0,"",ROUNDUP(V379/H379,0)*0.01196),"")</f>
        <v>9.5680000000000001E-2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150</v>
      </c>
      <c r="V380" s="289">
        <f t="shared" si="16"/>
        <v>153.12</v>
      </c>
      <c r="W380" s="37">
        <f>IFERROR(IF(V380=0,"",ROUNDUP(V380/H380,0)*0.01196),"")</f>
        <v>0.34683999999999998</v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35.984848484848484</v>
      </c>
      <c r="V384" s="290">
        <f>IFERROR(V378/H378,"0")+IFERROR(V379/H379,"0")+IFERROR(V380/H380,"0")+IFERROR(V381/H381,"0")+IFERROR(V382/H382,"0")+IFERROR(V383/H383,"0")</f>
        <v>37</v>
      </c>
      <c r="W384" s="290">
        <f>IFERROR(IF(W378="",0,W378),"0")+IFERROR(IF(W379="",0,W379),"0")+IFERROR(IF(W380="",0,W380),"0")+IFERROR(IF(W381="",0,W381),"0")+IFERROR(IF(W382="",0,W382),"0")+IFERROR(IF(W383="",0,W383),"0")</f>
        <v>0.44251999999999997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190</v>
      </c>
      <c r="V385" s="290">
        <f>IFERROR(SUM(V378:V383),"0")</f>
        <v>195.36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10</v>
      </c>
      <c r="V395" s="289">
        <f>IFERROR(IF(U395="",0,CEILING((U395/$H395),1)*$H395),"")</f>
        <v>12</v>
      </c>
      <c r="W395" s="37">
        <f>IFERROR(IF(V395=0,"",ROUNDUP(V395/H395,0)*0.02175),"")</f>
        <v>2.1749999999999999E-2</v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0.83333333333333337</v>
      </c>
      <c r="V396" s="290">
        <f>IFERROR(V394/H394,"0")+IFERROR(V395/H395,"0")</f>
        <v>1</v>
      </c>
      <c r="W396" s="290">
        <f>IFERROR(IF(W394="",0,W394),"0")+IFERROR(IF(W395="",0,W395),"0")</f>
        <v>2.1749999999999999E-2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10</v>
      </c>
      <c r="V397" s="290">
        <f>IFERROR(SUM(V394:V395),"0")</f>
        <v>12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25</v>
      </c>
      <c r="V409" s="289">
        <f>IFERROR(IF(U409="",0,CEILING((U409/$H409),1)*$H409),"")</f>
        <v>31.2</v>
      </c>
      <c r="W409" s="37">
        <f>IFERROR(IF(V409=0,"",ROUNDUP(V409/H409,0)*0.02175),"")</f>
        <v>8.6999999999999994E-2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3.2051282051282053</v>
      </c>
      <c r="V412" s="290">
        <f>IFERROR(V409/H409,"0")+IFERROR(V410/H410,"0")+IFERROR(V411/H411,"0")</f>
        <v>4</v>
      </c>
      <c r="W412" s="290">
        <f>IFERROR(IF(W409="",0,W409),"0")+IFERROR(IF(W410="",0,W410),"0")+IFERROR(IF(W411="",0,W411),"0")</f>
        <v>8.6999999999999994E-2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25</v>
      </c>
      <c r="V413" s="290">
        <f>IFERROR(SUM(V409:V411),"0")</f>
        <v>31.2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1498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1553.82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1592.9929870129872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1652.3259999999998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3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3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1667.9929870129872</v>
      </c>
      <c r="V417" s="290">
        <f>GrossWeightTotalR+PalletQtyTotalR*25</f>
        <v>1727.3259999999998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244.4875741542408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253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3.5477099999999995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86.4</v>
      </c>
      <c r="D424" s="47">
        <f>IFERROR(V56*1,"0")+IFERROR(V57*1,"0")+IFERROR(V58*1,"0")</f>
        <v>0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273</v>
      </c>
      <c r="F424" s="47">
        <f>IFERROR(V121*1,"0")+IFERROR(V122*1,"0")+IFERROR(V123*1,"0")+IFERROR(V124*1,"0")</f>
        <v>105.3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262.2</v>
      </c>
      <c r="I424" s="47">
        <f>IFERROR(V227*1,"0")+IFERROR(V228*1,"0")+IFERROR(V229*1,"0")+IFERROR(V230*1,"0")+IFERROR(V231*1,"0")+IFERROR(V232*1,"0")+IFERROR(V233*1,"0")+IFERROR(V237*1,"0")+IFERROR(V238*1,"0")</f>
        <v>0</v>
      </c>
      <c r="J424" s="47">
        <f>IFERROR(V243*1,"0")+IFERROR(V244*1,"0")+IFERROR(V248*1,"0")+IFERROR(V249*1,"0")+IFERROR(V250*1,"0")+IFERROR(V254*1,"0")+IFERROR(V258*1,"0")</f>
        <v>0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181.8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0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0</v>
      </c>
      <c r="N424" s="47">
        <f>IFERROR(V345*1,"0")+IFERROR(V346*1,"0")+IFERROR(V350*1,"0")+IFERROR(V351*1,"0")+IFERROR(V352*1,"0")+IFERROR(V353*1,"0")+IFERROR(V354*1,"0")</f>
        <v>0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601.92000000000007</v>
      </c>
      <c r="P424" s="47">
        <f>IFERROR(V394*1,"0")+IFERROR(V395*1,"0")+IFERROR(V399*1,"0")+IFERROR(V400*1,"0")+IFERROR(V404*1,"0")+IFERROR(V405*1,"0")+IFERROR(V409*1,"0")+IFERROR(V410*1,"0")+IFERROR(V411*1,"0")</f>
        <v>43.2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2023-07-27T11:22:33Z</dcterms:modified>
</cp:coreProperties>
</file>