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5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V420" i="1" s="1"/>
  <c r="W416" i="1"/>
  <c r="W419" i="1" s="1"/>
  <c r="V416" i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V299" i="1"/>
  <c r="W299" i="1" s="1"/>
  <c r="M299" i="1"/>
  <c r="V298" i="1"/>
  <c r="W298" i="1" s="1"/>
  <c r="W297" i="1"/>
  <c r="V297" i="1"/>
  <c r="M297" i="1"/>
  <c r="V296" i="1"/>
  <c r="M296" i="1"/>
  <c r="U293" i="1"/>
  <c r="U292" i="1"/>
  <c r="V291" i="1"/>
  <c r="V292" i="1" s="1"/>
  <c r="M291" i="1"/>
  <c r="U289" i="1"/>
  <c r="U288" i="1"/>
  <c r="V287" i="1"/>
  <c r="V288" i="1" s="1"/>
  <c r="M287" i="1"/>
  <c r="V285" i="1"/>
  <c r="U285" i="1"/>
  <c r="U284" i="1"/>
  <c r="W283" i="1"/>
  <c r="W284" i="1" s="1"/>
  <c r="V283" i="1"/>
  <c r="V284" i="1" s="1"/>
  <c r="M283" i="1"/>
  <c r="U281" i="1"/>
  <c r="U280" i="1"/>
  <c r="V279" i="1"/>
  <c r="W279" i="1" s="1"/>
  <c r="M279" i="1"/>
  <c r="V278" i="1"/>
  <c r="M278" i="1"/>
  <c r="U276" i="1"/>
  <c r="U275" i="1"/>
  <c r="V274" i="1"/>
  <c r="W274" i="1" s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W268" i="1"/>
  <c r="V268" i="1"/>
  <c r="M268" i="1"/>
  <c r="V267" i="1"/>
  <c r="M267" i="1"/>
  <c r="U263" i="1"/>
  <c r="V262" i="1"/>
  <c r="U262" i="1"/>
  <c r="V261" i="1"/>
  <c r="V263" i="1" s="1"/>
  <c r="M261" i="1"/>
  <c r="U259" i="1"/>
  <c r="V258" i="1"/>
  <c r="U258" i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W254" i="1" s="1"/>
  <c r="V251" i="1"/>
  <c r="M251" i="1"/>
  <c r="U249" i="1"/>
  <c r="U248" i="1"/>
  <c r="W247" i="1"/>
  <c r="V247" i="1"/>
  <c r="M247" i="1"/>
  <c r="V246" i="1"/>
  <c r="J431" i="1" s="1"/>
  <c r="M246" i="1"/>
  <c r="U243" i="1"/>
  <c r="U242" i="1"/>
  <c r="V241" i="1"/>
  <c r="W241" i="1" s="1"/>
  <c r="M241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W233" i="1"/>
  <c r="V233" i="1"/>
  <c r="M233" i="1"/>
  <c r="V232" i="1"/>
  <c r="W232" i="1" s="1"/>
  <c r="M232" i="1"/>
  <c r="V231" i="1"/>
  <c r="W231" i="1" s="1"/>
  <c r="M231" i="1"/>
  <c r="W230" i="1"/>
  <c r="W237" i="1" s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V226" i="1" s="1"/>
  <c r="M222" i="1"/>
  <c r="U220" i="1"/>
  <c r="U219" i="1"/>
  <c r="W218" i="1"/>
  <c r="V218" i="1"/>
  <c r="M218" i="1"/>
  <c r="V217" i="1"/>
  <c r="V220" i="1" s="1"/>
  <c r="W216" i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W203" i="1"/>
  <c r="V203" i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V205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W174" i="1"/>
  <c r="V174" i="1"/>
  <c r="V173" i="1"/>
  <c r="W173" i="1" s="1"/>
  <c r="M173" i="1"/>
  <c r="W172" i="1"/>
  <c r="V172" i="1"/>
  <c r="M172" i="1"/>
  <c r="V171" i="1"/>
  <c r="W171" i="1" s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V163" i="1"/>
  <c r="W163" i="1" s="1"/>
  <c r="M163" i="1"/>
  <c r="V162" i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U134" i="1"/>
  <c r="U133" i="1"/>
  <c r="V132" i="1"/>
  <c r="W132" i="1" s="1"/>
  <c r="M132" i="1"/>
  <c r="V131" i="1"/>
  <c r="W131" i="1" s="1"/>
  <c r="M131" i="1"/>
  <c r="W130" i="1"/>
  <c r="W133" i="1" s="1"/>
  <c r="V130" i="1"/>
  <c r="M130" i="1"/>
  <c r="U126" i="1"/>
  <c r="U125" i="1"/>
  <c r="W124" i="1"/>
  <c r="V124" i="1"/>
  <c r="M124" i="1"/>
  <c r="W123" i="1"/>
  <c r="V123" i="1"/>
  <c r="M123" i="1"/>
  <c r="V122" i="1"/>
  <c r="V125" i="1" s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V109" i="1"/>
  <c r="W109" i="1" s="1"/>
  <c r="M109" i="1"/>
  <c r="W108" i="1"/>
  <c r="V108" i="1"/>
  <c r="V107" i="1"/>
  <c r="W107" i="1" s="1"/>
  <c r="W106" i="1"/>
  <c r="V106" i="1"/>
  <c r="V105" i="1"/>
  <c r="W105" i="1" s="1"/>
  <c r="M105" i="1"/>
  <c r="V104" i="1"/>
  <c r="W104" i="1" s="1"/>
  <c r="M104" i="1"/>
  <c r="W103" i="1"/>
  <c r="V103" i="1"/>
  <c r="V111" i="1" s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V89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U421" i="1" s="1"/>
  <c r="V23" i="1"/>
  <c r="U23" i="1"/>
  <c r="U425" i="1" s="1"/>
  <c r="V22" i="1"/>
  <c r="H10" i="1"/>
  <c r="A9" i="1"/>
  <c r="A10" i="1" s="1"/>
  <c r="D7" i="1"/>
  <c r="N6" i="1"/>
  <c r="M2" i="1"/>
  <c r="H9" i="1" l="1"/>
  <c r="F10" i="1"/>
  <c r="F9" i="1"/>
  <c r="W79" i="1"/>
  <c r="W110" i="1"/>
  <c r="H431" i="1"/>
  <c r="V155" i="1"/>
  <c r="V154" i="1"/>
  <c r="V276" i="1"/>
  <c r="K431" i="1"/>
  <c r="L431" i="1"/>
  <c r="V300" i="1"/>
  <c r="V338" i="1"/>
  <c r="W326" i="1"/>
  <c r="W337" i="1" s="1"/>
  <c r="N431" i="1"/>
  <c r="V355" i="1"/>
  <c r="W352" i="1"/>
  <c r="W354" i="1" s="1"/>
  <c r="V382" i="1"/>
  <c r="W380" i="1"/>
  <c r="W382" i="1" s="1"/>
  <c r="P431" i="1"/>
  <c r="V403" i="1"/>
  <c r="W401" i="1"/>
  <c r="W403" i="1" s="1"/>
  <c r="V179" i="1"/>
  <c r="W162" i="1"/>
  <c r="W178" i="1" s="1"/>
  <c r="V38" i="1"/>
  <c r="V60" i="1"/>
  <c r="V80" i="1"/>
  <c r="W91" i="1"/>
  <c r="W100" i="1" s="1"/>
  <c r="V110" i="1"/>
  <c r="V117" i="1"/>
  <c r="W122" i="1"/>
  <c r="V134" i="1"/>
  <c r="V133" i="1"/>
  <c r="W137" i="1"/>
  <c r="W154" i="1" s="1"/>
  <c r="V204" i="1"/>
  <c r="W183" i="1"/>
  <c r="V214" i="1"/>
  <c r="W217" i="1"/>
  <c r="W219" i="1" s="1"/>
  <c r="V227" i="1"/>
  <c r="W246" i="1"/>
  <c r="W248" i="1" s="1"/>
  <c r="W267" i="1"/>
  <c r="W275" i="1" s="1"/>
  <c r="V275" i="1"/>
  <c r="V280" i="1"/>
  <c r="V281" i="1"/>
  <c r="W296" i="1"/>
  <c r="W300" i="1" s="1"/>
  <c r="V301" i="1"/>
  <c r="V313" i="1"/>
  <c r="V354" i="1"/>
  <c r="V363" i="1"/>
  <c r="V383" i="1"/>
  <c r="V397" i="1"/>
  <c r="W394" i="1"/>
  <c r="W396" i="1" s="1"/>
  <c r="V404" i="1"/>
  <c r="V413" i="1"/>
  <c r="W411" i="1"/>
  <c r="W413" i="1" s="1"/>
  <c r="E431" i="1"/>
  <c r="V118" i="1"/>
  <c r="J9" i="1"/>
  <c r="V423" i="1"/>
  <c r="B431" i="1"/>
  <c r="V422" i="1"/>
  <c r="V33" i="1"/>
  <c r="V421" i="1" s="1"/>
  <c r="V37" i="1"/>
  <c r="V425" i="1" s="1"/>
  <c r="D431" i="1"/>
  <c r="V59" i="1"/>
  <c r="W83" i="1"/>
  <c r="W88" i="1" s="1"/>
  <c r="V101" i="1"/>
  <c r="W121" i="1"/>
  <c r="W125" i="1" s="1"/>
  <c r="F431" i="1"/>
  <c r="V160" i="1"/>
  <c r="V178" i="1"/>
  <c r="W181" i="1"/>
  <c r="V213" i="1"/>
  <c r="V219" i="1"/>
  <c r="V237" i="1"/>
  <c r="V242" i="1"/>
  <c r="V243" i="1"/>
  <c r="V248" i="1"/>
  <c r="V255" i="1"/>
  <c r="V254" i="1"/>
  <c r="W261" i="1"/>
  <c r="W262" i="1" s="1"/>
  <c r="W278" i="1"/>
  <c r="W280" i="1" s="1"/>
  <c r="W291" i="1"/>
  <c r="W292" i="1" s="1"/>
  <c r="V293" i="1"/>
  <c r="V312" i="1"/>
  <c r="W323" i="1"/>
  <c r="V348" i="1"/>
  <c r="W347" i="1"/>
  <c r="W348" i="1" s="1"/>
  <c r="V349" i="1"/>
  <c r="V378" i="1"/>
  <c r="V396" i="1"/>
  <c r="V414" i="1"/>
  <c r="I431" i="1"/>
  <c r="V249" i="1"/>
  <c r="W22" i="1"/>
  <c r="W23" i="1" s="1"/>
  <c r="W26" i="1"/>
  <c r="W32" i="1" s="1"/>
  <c r="C431" i="1"/>
  <c r="W56" i="1"/>
  <c r="W59" i="1" s="1"/>
  <c r="V126" i="1"/>
  <c r="W207" i="1"/>
  <c r="W213" i="1" s="1"/>
  <c r="W222" i="1"/>
  <c r="W226" i="1" s="1"/>
  <c r="V238" i="1"/>
  <c r="W240" i="1"/>
  <c r="W242" i="1" s="1"/>
  <c r="W257" i="1"/>
  <c r="W258" i="1" s="1"/>
  <c r="W287" i="1"/>
  <c r="W288" i="1" s="1"/>
  <c r="V289" i="1"/>
  <c r="W315" i="1"/>
  <c r="W316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V424" i="1" l="1"/>
  <c r="W204" i="1"/>
  <c r="W426" i="1" s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<sst xmlns="http://schemas.openxmlformats.org/spreadsheetml/2006/main" count="1660" uniqueCount="687">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</sst>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40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45140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Среда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0.83333333333333337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430</v>
      </c>
      <c r="V50" s="296">
        <f>IFERROR(IF(U50="",0,CEILING((U50/$H50),1)*$H50),"")</f>
        <v>432</v>
      </c>
      <c r="W50" s="37">
        <f>IFERROR(IF(V50=0,"",ROUNDUP(V50/H50,0)*0.02175),"")</f>
        <v>0.86999999999999988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139.5</v>
      </c>
      <c r="V51" s="296">
        <f>IFERROR(IF(U51="",0,CEILING((U51/$H51),1)*$H51),"")</f>
        <v>140.4</v>
      </c>
      <c r="W51" s="37">
        <f>IFERROR(IF(V51=0,"",ROUNDUP(V51/H51,0)*0.00753),"")</f>
        <v>0.39156000000000002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91.481481481481467</v>
      </c>
      <c r="V52" s="297">
        <f>IFERROR(V50/H50,"0")+IFERROR(V51/H51,"0")</f>
        <v>92</v>
      </c>
      <c r="W52" s="297">
        <f>IFERROR(IF(W50="",0,W50),"0")+IFERROR(IF(W51="",0,W51),"0")</f>
        <v>1.2615599999999998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569.5</v>
      </c>
      <c r="V53" s="297">
        <f>IFERROR(SUM(V50:V51),"0")</f>
        <v>572.4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560</v>
      </c>
      <c r="V56" s="296">
        <f>IFERROR(IF(U56="",0,CEILING((U56/$H56),1)*$H56),"")</f>
        <v>561.6</v>
      </c>
      <c r="W56" s="37">
        <f>IFERROR(IF(V56=0,"",ROUNDUP(V56/H56,0)*0.02175),"")</f>
        <v>1.131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351</v>
      </c>
      <c r="V57" s="296">
        <f>IFERROR(IF(U57="",0,CEILING((U57/$H57),1)*$H57),"")</f>
        <v>351</v>
      </c>
      <c r="W57" s="37">
        <f>IFERROR(IF(V57=0,"",ROUNDUP(V57/H57,0)*0.00937),"")</f>
        <v>0.73085999999999995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129.85185185185185</v>
      </c>
      <c r="V59" s="297">
        <f>IFERROR(V56/H56,"0")+IFERROR(V57/H57,"0")+IFERROR(V58/H58,"0")</f>
        <v>130</v>
      </c>
      <c r="W59" s="297">
        <f>IFERROR(IF(W56="",0,W56),"0")+IFERROR(IF(W57="",0,W57),"0")+IFERROR(IF(W58="",0,W58),"0")</f>
        <v>1.8618600000000001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911</v>
      </c>
      <c r="V60" s="297">
        <f>IFERROR(SUM(V56:V58),"0")</f>
        <v>912.6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60</v>
      </c>
      <c r="V63" s="296">
        <f t="shared" ref="V63:V78" si="2">IFERROR(IF(U63="",0,CEILING((U63/$H63),1)*$H63),"")</f>
        <v>64.800000000000011</v>
      </c>
      <c r="W63" s="37">
        <f>IFERROR(IF(V63=0,"",ROUNDUP(V63/H63,0)*0.02175),"")</f>
        <v>0.1305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20</v>
      </c>
      <c r="V64" s="296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160</v>
      </c>
      <c r="V65" s="296">
        <f t="shared" si="2"/>
        <v>162</v>
      </c>
      <c r="W65" s="37">
        <f>IFERROR(IF(V65=0,"",ROUNDUP(V65/H65,0)*0.02175),"")</f>
        <v>0.32624999999999998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10</v>
      </c>
      <c r="V68" s="296">
        <f t="shared" si="2"/>
        <v>12</v>
      </c>
      <c r="W68" s="37">
        <f>IFERROR(IF(V68=0,"",ROUNDUP(V68/H68,0)*0.00753),"")</f>
        <v>3.0120000000000001E-2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76.5</v>
      </c>
      <c r="V73" s="296">
        <f t="shared" si="2"/>
        <v>76.5</v>
      </c>
      <c r="W73" s="37">
        <f t="shared" si="3"/>
        <v>0.15928999999999999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42.555555555555557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44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0.68965999999999994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326.5</v>
      </c>
      <c r="V80" s="297">
        <f>IFERROR(SUM(V63:V78),"0")</f>
        <v>336.9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8</v>
      </c>
      <c r="V91" s="296">
        <f t="shared" ref="V91:V99" si="5">IFERROR(IF(U91="",0,CEILING((U91/$H91),1)*$H91),"")</f>
        <v>9</v>
      </c>
      <c r="W91" s="37">
        <f>IFERROR(IF(V91=0,"",ROUNDUP(V91/H91,0)*0.02175),"")</f>
        <v>2.1749999999999999E-2</v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8</v>
      </c>
      <c r="V95" s="296">
        <f t="shared" si="5"/>
        <v>9</v>
      </c>
      <c r="W95" s="37">
        <f>IFERROR(IF(V95=0,"",ROUNDUP(V95/H95,0)*0.02175),"")</f>
        <v>2.1749999999999999E-2</v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1.7777777777777777</v>
      </c>
      <c r="V100" s="297">
        <f>IFERROR(V91/H91,"0")+IFERROR(V92/H92,"0")+IFERROR(V93/H93,"0")+IFERROR(V94/H94,"0")+IFERROR(V95/H95,"0")+IFERROR(V96/H96,"0")+IFERROR(V97/H97,"0")+IFERROR(V98/H98,"0")+IFERROR(V99/H99,"0")</f>
        <v>2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4.3499999999999997E-2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16</v>
      </c>
      <c r="V101" s="297">
        <f>IFERROR(SUM(V91:V99),"0")</f>
        <v>18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70</v>
      </c>
      <c r="V103" s="296">
        <f t="shared" ref="V103:V109" si="6">IFERROR(IF(U103="",0,CEILING((U103/$H103),1)*$H103),"")</f>
        <v>72.899999999999991</v>
      </c>
      <c r="W103" s="37">
        <f>IFERROR(IF(V103=0,"",ROUNDUP(V103/H103,0)*0.02175),"")</f>
        <v>0.19574999999999998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130</v>
      </c>
      <c r="V104" s="296">
        <f t="shared" si="6"/>
        <v>137.69999999999999</v>
      </c>
      <c r="W104" s="37">
        <f>IFERROR(IF(V104=0,"",ROUNDUP(V104/H104,0)*0.02175),"")</f>
        <v>0.36974999999999997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24.691358024691361</v>
      </c>
      <c r="V110" s="297">
        <f>IFERROR(V103/H103,"0")+IFERROR(V104/H104,"0")+IFERROR(V105/H105,"0")+IFERROR(V106/H106,"0")+IFERROR(V107/H107,"0")+IFERROR(V108/H108,"0")+IFERROR(V109/H109,"0")</f>
        <v>26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0.56549999999999989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200</v>
      </c>
      <c r="V111" s="297">
        <f>IFERROR(SUM(V103:V109),"0")</f>
        <v>210.59999999999997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20</v>
      </c>
      <c r="V121" s="296">
        <f>IFERROR(IF(U121="",0,CEILING((U121/$H121),1)*$H121),"")</f>
        <v>24.299999999999997</v>
      </c>
      <c r="W121" s="37">
        <f>IFERROR(IF(V121=0,"",ROUNDUP(V121/H121,0)*0.02175),"")</f>
        <v>6.5250000000000002E-2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22.5</v>
      </c>
      <c r="V123" s="296">
        <f>IFERROR(IF(U123="",0,CEILING((U123/$H123),1)*$H123),"")</f>
        <v>24.3</v>
      </c>
      <c r="W123" s="37">
        <f>IFERROR(IF(V123=0,"",ROUNDUP(V123/H123,0)*0.00753),"")</f>
        <v>6.7769999999999997E-2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10.802469135802468</v>
      </c>
      <c r="V125" s="297">
        <f>IFERROR(V121/H121,"0")+IFERROR(V122/H122,"0")+IFERROR(V123/H123,"0")+IFERROR(V124/H124,"0")</f>
        <v>12</v>
      </c>
      <c r="W125" s="297">
        <f>IFERROR(IF(W121="",0,W121),"0")+IFERROR(IF(W122="",0,W122),"0")+IFERROR(IF(W123="",0,W123),"0")+IFERROR(IF(W124="",0,W124),"0")</f>
        <v>0.13302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42.5</v>
      </c>
      <c r="V126" s="297">
        <f>IFERROR(SUM(V121:V124),"0")</f>
        <v>48.599999999999994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490</v>
      </c>
      <c r="V140" s="296">
        <f t="shared" si="7"/>
        <v>496.8</v>
      </c>
      <c r="W140" s="37">
        <f>IFERROR(IF(V140=0,"",ROUNDUP(V140/H140,0)*0.02175),"")</f>
        <v>1.0004999999999999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120</v>
      </c>
      <c r="V143" s="296">
        <f t="shared" si="7"/>
        <v>129.60000000000002</v>
      </c>
      <c r="W143" s="37">
        <f>IFERROR(IF(V143=0,"",ROUNDUP(V143/H143,0)*0.02175),"")</f>
        <v>0.26100000000000001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250</v>
      </c>
      <c r="V144" s="296">
        <f t="shared" si="7"/>
        <v>259.20000000000005</v>
      </c>
      <c r="W144" s="37">
        <f>IFERROR(IF(V144=0,"",ROUNDUP(V144/H144,0)*0.02175),"")</f>
        <v>0.52200000000000002</v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20</v>
      </c>
      <c r="V146" s="296">
        <f t="shared" si="7"/>
        <v>21.6</v>
      </c>
      <c r="W146" s="37">
        <f>IFERROR(IF(V146=0,"",ROUNDUP(V146/H146,0)*0.02175),"")</f>
        <v>4.3499999999999997E-2</v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195</v>
      </c>
      <c r="V147" s="296">
        <f t="shared" si="7"/>
        <v>195</v>
      </c>
      <c r="W147" s="37">
        <f>IFERROR(IF(V147=0,"",ROUNDUP(V147/H147,0)*0.00937),"")</f>
        <v>0.36542999999999998</v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120.48148148148147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123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2.1924299999999999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1075</v>
      </c>
      <c r="V155" s="297">
        <f>IFERROR(SUM(V137:V153),"0")</f>
        <v>1102.2000000000003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170</v>
      </c>
      <c r="V162" s="296">
        <f t="shared" ref="V162:V177" si="8">IFERROR(IF(U162="",0,CEILING((U162/$H162),1)*$H162),"")</f>
        <v>172.20000000000002</v>
      </c>
      <c r="W162" s="37">
        <f>IFERROR(IF(V162=0,"",ROUNDUP(V162/H162,0)*0.00753),"")</f>
        <v>0.30873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380</v>
      </c>
      <c r="V163" s="296">
        <f t="shared" si="8"/>
        <v>382.2</v>
      </c>
      <c r="W163" s="37">
        <f>IFERROR(IF(V163=0,"",ROUNDUP(V163/H163,0)*0.00753),"")</f>
        <v>0.68523000000000001</v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84</v>
      </c>
      <c r="V171" s="296">
        <f t="shared" si="8"/>
        <v>84</v>
      </c>
      <c r="W171" s="37">
        <f>IFERROR(IF(V171=0,"",ROUNDUP(V171/H171,0)*0.00502),"")</f>
        <v>0.20080000000000001</v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170.95238095238093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172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1.19476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634</v>
      </c>
      <c r="V179" s="297">
        <f>IFERROR(SUM(V162:V177),"0")</f>
        <v>638.4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5600</v>
      </c>
      <c r="V184" s="296">
        <f t="shared" si="9"/>
        <v>5605.2</v>
      </c>
      <c r="W184" s="37">
        <f>IFERROR(IF(V184=0,"",ROUNDUP(V184/H184,0)*0.02175),"")</f>
        <v>15.050999999999998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5.4</v>
      </c>
      <c r="V200" s="296">
        <f t="shared" si="9"/>
        <v>7.1999999999999993</v>
      </c>
      <c r="W200" s="37">
        <f t="shared" si="10"/>
        <v>2.2589999999999999E-2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693.60802469135808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695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15.073589999999998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5605.4</v>
      </c>
      <c r="V205" s="297">
        <f>IFERROR(SUM(V181:V203),"0")</f>
        <v>5612.4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198</v>
      </c>
      <c r="V208" s="296">
        <f t="shared" si="11"/>
        <v>202.79999999999998</v>
      </c>
      <c r="W208" s="37">
        <f>IFERROR(IF(V208=0,"",ROUNDUP(V208/H208,0)*0.02175),"")</f>
        <v>0.5655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88</v>
      </c>
      <c r="V209" s="296">
        <f t="shared" si="11"/>
        <v>92.4</v>
      </c>
      <c r="W209" s="37">
        <f>IFERROR(IF(V209=0,"",ROUNDUP(V209/H209,0)*0.02175),"")</f>
        <v>0.23924999999999999</v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35.860805860805861</v>
      </c>
      <c r="V213" s="297">
        <f>IFERROR(V207/H207,"0")+IFERROR(V208/H208,"0")+IFERROR(V209/H209,"0")+IFERROR(V210/H210,"0")+IFERROR(V211/H211,"0")+IFERROR(V212/H212,"0")</f>
        <v>37</v>
      </c>
      <c r="W213" s="297">
        <f>IFERROR(IF(W207="",0,W207),"0")+IFERROR(IF(W208="",0,W208),"0")+IFERROR(IF(W209="",0,W209),"0")+IFERROR(IF(W210="",0,W210),"0")+IFERROR(IF(W211="",0,W211),"0")+IFERROR(IF(W212="",0,W212),"0")</f>
        <v>0.80474999999999997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286</v>
      </c>
      <c r="V214" s="297">
        <f>IFERROR(SUM(V207:V212),"0")</f>
        <v>295.2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3</v>
      </c>
      <c r="V216" s="296">
        <f>IFERROR(IF(U216="",0,CEILING((U216/$H216),1)*$H216),"")</f>
        <v>3.04</v>
      </c>
      <c r="W216" s="37">
        <f>IFERROR(IF(V216=0,"",ROUNDUP(V216/H216,0)*0.00753),"")</f>
        <v>7.5300000000000002E-3</v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6</v>
      </c>
      <c r="V217" s="296">
        <f>IFERROR(IF(U217="",0,CEILING((U217/$H217),1)*$H217),"")</f>
        <v>6.08</v>
      </c>
      <c r="W217" s="37">
        <f>IFERROR(IF(V217=0,"",ROUNDUP(V217/H217,0)*0.00753),"")</f>
        <v>1.506E-2</v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10.199999999999999</v>
      </c>
      <c r="V218" s="296">
        <f>IFERROR(IF(U218="",0,CEILING((U218/$H218),1)*$H218),"")</f>
        <v>10.199999999999999</v>
      </c>
      <c r="W218" s="37">
        <f>IFERROR(IF(V218=0,"",ROUNDUP(V218/H218,0)*0.00753),"")</f>
        <v>3.0120000000000001E-2</v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6.9605263157894735</v>
      </c>
      <c r="V219" s="297">
        <f>IFERROR(V216/H216,"0")+IFERROR(V217/H217,"0")+IFERROR(V218/H218,"0")</f>
        <v>7</v>
      </c>
      <c r="W219" s="297">
        <f>IFERROR(IF(W216="",0,W216),"0")+IFERROR(IF(W217="",0,W217),"0")+IFERROR(IF(W218="",0,W218),"0")</f>
        <v>5.271E-2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19.2</v>
      </c>
      <c r="V220" s="297">
        <f>IFERROR(SUM(V216:V218),"0")</f>
        <v>19.32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20</v>
      </c>
      <c r="V230" s="296">
        <f t="shared" ref="V230:V236" si="12">IFERROR(IF(U230="",0,CEILING((U230/$H230),1)*$H230),"")</f>
        <v>21.6</v>
      </c>
      <c r="W230" s="37">
        <f>IFERROR(IF(V230=0,"",ROUNDUP(V230/H230,0)*0.02175),"")</f>
        <v>4.3499999999999997E-2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40</v>
      </c>
      <c r="V234" s="296">
        <f t="shared" si="12"/>
        <v>43.2</v>
      </c>
      <c r="W234" s="37">
        <f>IFERROR(IF(V234=0,"",ROUNDUP(V234/H234,0)*0.02175),"")</f>
        <v>8.6999999999999994E-2</v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10</v>
      </c>
      <c r="V236" s="296">
        <f t="shared" si="12"/>
        <v>10</v>
      </c>
      <c r="W236" s="37">
        <f>IFERROR(IF(V236=0,"",ROUNDUP(V236/H236,0)*0.00937),"")</f>
        <v>1.874E-2</v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7.5555555555555554</v>
      </c>
      <c r="V237" s="297">
        <f>IFERROR(V230/H230,"0")+IFERROR(V231/H231,"0")+IFERROR(V232/H232,"0")+IFERROR(V233/H233,"0")+IFERROR(V234/H234,"0")+IFERROR(V235/H235,"0")+IFERROR(V236/H236,"0")</f>
        <v>8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0.14924000000000001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70</v>
      </c>
      <c r="V238" s="297">
        <f>IFERROR(SUM(V230:V236),"0")</f>
        <v>74.800000000000011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90</v>
      </c>
      <c r="V251" s="296">
        <f>IFERROR(IF(U251="",0,CEILING((U251/$H251),1)*$H251),"")</f>
        <v>97.199999999999989</v>
      </c>
      <c r="W251" s="37">
        <f>IFERROR(IF(V251=0,"",ROUNDUP(V251/H251,0)*0.02175),"")</f>
        <v>0.26100000000000001</v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165.48</v>
      </c>
      <c r="V252" s="296">
        <f>IFERROR(IF(U252="",0,CEILING((U252/$H252),1)*$H252),"")</f>
        <v>166.32</v>
      </c>
      <c r="W252" s="37">
        <f>IFERROR(IF(V252=0,"",ROUNDUP(V252/H252,0)*0.00753),"")</f>
        <v>0.49698000000000003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76.44</v>
      </c>
      <c r="V253" s="296">
        <f>IFERROR(IF(U253="",0,CEILING((U253/$H253),1)*$H253),"")</f>
        <v>78.12</v>
      </c>
      <c r="W253" s="37">
        <f>IFERROR(IF(V253=0,"",ROUNDUP(V253/H253,0)*0.00753),"")</f>
        <v>0.23343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107.1111111111111</v>
      </c>
      <c r="V254" s="297">
        <f>IFERROR(V251/H251,"0")+IFERROR(V252/H252,"0")+IFERROR(V253/H253,"0")</f>
        <v>109</v>
      </c>
      <c r="W254" s="297">
        <f>IFERROR(IF(W251="",0,W251),"0")+IFERROR(IF(W252="",0,W252),"0")+IFERROR(IF(W253="",0,W253),"0")</f>
        <v>0.99141000000000012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331.91999999999996</v>
      </c>
      <c r="V255" s="297">
        <f>IFERROR(SUM(V251:V253),"0")</f>
        <v>341.64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1660</v>
      </c>
      <c r="V268" s="296">
        <f t="shared" si="13"/>
        <v>1665</v>
      </c>
      <c r="W268" s="37">
        <f>IFERROR(IF(V268=0,"",ROUNDUP(V268/H268,0)*0.02175),"")</f>
        <v>2.41425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100</v>
      </c>
      <c r="V269" s="296">
        <f t="shared" si="13"/>
        <v>105</v>
      </c>
      <c r="W269" s="37">
        <f>IFERROR(IF(V269=0,"",ROUNDUP(V269/H269,0)*0.02175),"")</f>
        <v>0.15225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620</v>
      </c>
      <c r="V271" s="296">
        <f t="shared" si="13"/>
        <v>630</v>
      </c>
      <c r="W271" s="37">
        <f>IFERROR(IF(V271=0,"",ROUNDUP(V271/H271,0)*0.02175),"")</f>
        <v>0.91349999999999998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158.66666666666669</v>
      </c>
      <c r="V275" s="297">
        <f>IFERROR(V267/H267,"0")+IFERROR(V268/H268,"0")+IFERROR(V269/H269,"0")+IFERROR(V270/H270,"0")+IFERROR(V271/H271,"0")+IFERROR(V272/H272,"0")+IFERROR(V273/H273,"0")+IFERROR(V274/H274,"0")</f>
        <v>160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3.48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2380</v>
      </c>
      <c r="V276" s="297">
        <f>IFERROR(SUM(V267:V274),"0")</f>
        <v>2400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1070</v>
      </c>
      <c r="V278" s="296">
        <f>IFERROR(IF(U278="",0,CEILING((U278/$H278),1)*$H278),"")</f>
        <v>1080</v>
      </c>
      <c r="W278" s="37">
        <f>IFERROR(IF(V278=0,"",ROUNDUP(V278/H278,0)*0.02175),"")</f>
        <v>1.5659999999999998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71.333333333333329</v>
      </c>
      <c r="V280" s="297">
        <f>IFERROR(V278/H278,"0")+IFERROR(V279/H279,"0")</f>
        <v>72</v>
      </c>
      <c r="W280" s="297">
        <f>IFERROR(IF(W278="",0,W278),"0")+IFERROR(IF(W279="",0,W279),"0")</f>
        <v>1.5659999999999998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1070</v>
      </c>
      <c r="V281" s="297">
        <f>IFERROR(SUM(V278:V279),"0")</f>
        <v>1080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18</v>
      </c>
      <c r="V367" s="296">
        <f t="shared" ref="V367:V376" si="15">IFERROR(IF(U367="",0,CEILING((U367/$H367),1)*$H367),"")</f>
        <v>21.12</v>
      </c>
      <c r="W367" s="37">
        <f>IFERROR(IF(V367=0,"",ROUNDUP(V367/H367,0)*0.01196),"")</f>
        <v>4.7840000000000001E-2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4.8000000000000007</v>
      </c>
      <c r="V371" s="296">
        <f t="shared" si="15"/>
        <v>4.8</v>
      </c>
      <c r="W371" s="37">
        <f>IFERROR(IF(V371=0,"",ROUNDUP(V371/H371,0)*0.00753),"")</f>
        <v>1.506E-2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5.4090909090909092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6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6.2899999999999998E-2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22.8</v>
      </c>
      <c r="V378" s="297">
        <f>IFERROR(SUM(V367:V376),"0")</f>
        <v>25.92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18</v>
      </c>
      <c r="V380" s="296">
        <f>IFERROR(IF(U380="",0,CEILING((U380/$H380),1)*$H380),"")</f>
        <v>21.12</v>
      </c>
      <c r="W380" s="37">
        <f>IFERROR(IF(V380=0,"",ROUNDUP(V380/H380,0)*0.01196),"")</f>
        <v>4.7840000000000001E-2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3.4090909090909087</v>
      </c>
      <c r="V382" s="297">
        <f>IFERROR(V380/H380,"0")+IFERROR(V381/H381,"0")</f>
        <v>4</v>
      </c>
      <c r="W382" s="297">
        <f>IFERROR(IF(W380="",0,W380),"0")+IFERROR(IF(W381="",0,W381),"0")</f>
        <v>4.7840000000000001E-2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18</v>
      </c>
      <c r="V383" s="297">
        <f>IFERROR(SUM(V380:V381),"0")</f>
        <v>21.12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16</v>
      </c>
      <c r="V385" s="296">
        <f t="shared" ref="V385:V390" si="16">IFERROR(IF(U385="",0,CEILING((U385/$H385),1)*$H385),"")</f>
        <v>21.12</v>
      </c>
      <c r="W385" s="37">
        <f>IFERROR(IF(V385=0,"",ROUNDUP(V385/H385,0)*0.01196),"")</f>
        <v>4.7840000000000001E-2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20</v>
      </c>
      <c r="V386" s="296">
        <f t="shared" si="16"/>
        <v>21.12</v>
      </c>
      <c r="W386" s="37">
        <f>IFERROR(IF(V386=0,"",ROUNDUP(V386/H386,0)*0.01196),"")</f>
        <v>4.7840000000000001E-2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23</v>
      </c>
      <c r="V387" s="296">
        <f t="shared" si="16"/>
        <v>26.400000000000002</v>
      </c>
      <c r="W387" s="37">
        <f>IFERROR(IF(V387=0,"",ROUNDUP(V387/H387,0)*0.01196),"")</f>
        <v>5.9799999999999999E-2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11.174242424242424</v>
      </c>
      <c r="V391" s="297">
        <f>IFERROR(V385/H385,"0")+IFERROR(V386/H386,"0")+IFERROR(V387/H387,"0")+IFERROR(V388/H388,"0")+IFERROR(V389/H389,"0")+IFERROR(V390/H390,"0")</f>
        <v>13</v>
      </c>
      <c r="W391" s="297">
        <f>IFERROR(IF(W385="",0,W385),"0")+IFERROR(IF(W386="",0,W386),"0")+IFERROR(IF(W387="",0,W387),"0")+IFERROR(IF(W388="",0,W388),"0")+IFERROR(IF(W389="",0,W389),"0")+IFERROR(IF(W390="",0,W390),"0")</f>
        <v>0.15548000000000001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59</v>
      </c>
      <c r="V392" s="297">
        <f>IFERROR(SUM(V385:V390),"0")</f>
        <v>68.64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290</v>
      </c>
      <c r="V402" s="296">
        <f>IFERROR(IF(U402="",0,CEILING((U402/$H402),1)*$H402),"")</f>
        <v>300</v>
      </c>
      <c r="W402" s="37">
        <f>IFERROR(IF(V402=0,"",ROUNDUP(V402/H402,0)*0.02175),"")</f>
        <v>0.54374999999999996</v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24.166666666666668</v>
      </c>
      <c r="V403" s="297">
        <f>IFERROR(V401/H401,"0")+IFERROR(V402/H402,"0")</f>
        <v>25</v>
      </c>
      <c r="W403" s="297">
        <f>IFERROR(IF(W401="",0,W401),"0")+IFERROR(IF(W402="",0,W402),"0")</f>
        <v>0.54374999999999996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290</v>
      </c>
      <c r="V404" s="297">
        <f>IFERROR(SUM(V401:V402),"0")</f>
        <v>300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100</v>
      </c>
      <c r="V411" s="296">
        <f>IFERROR(IF(U411="",0,CEILING((U411/$H411),1)*$H411),"")</f>
        <v>102.05999999999999</v>
      </c>
      <c r="W411" s="37">
        <f>IFERROR(IF(V411=0,"",ROUNDUP(V411/H411,0)*0.00753),"")</f>
        <v>0.20331000000000002</v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280</v>
      </c>
      <c r="V412" s="296">
        <f>IFERROR(IF(U412="",0,CEILING((U412/$H412),1)*$H412),"")</f>
        <v>283.5</v>
      </c>
      <c r="W412" s="37">
        <f>IFERROR(IF(V412=0,"",ROUNDUP(V412/H412,0)*0.00753),"")</f>
        <v>0.56474999999999997</v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100.52910052910053</v>
      </c>
      <c r="V413" s="297">
        <f>IFERROR(V411/H411,"0")+IFERROR(V412/H412,"0")</f>
        <v>102</v>
      </c>
      <c r="W413" s="297">
        <f>IFERROR(IF(W411="",0,W411),"0")+IFERROR(IF(W412="",0,W412),"0")</f>
        <v>0.76805999999999996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380</v>
      </c>
      <c r="V414" s="297">
        <f>IFERROR(SUM(V411:V412),"0")</f>
        <v>385.56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8</v>
      </c>
      <c r="V416" s="296">
        <f>IFERROR(IF(U416="",0,CEILING((U416/$H416),1)*$H416),"")</f>
        <v>15.6</v>
      </c>
      <c r="W416" s="37">
        <f>IFERROR(IF(V416=0,"",ROUNDUP(V416/H416,0)*0.02175),"")</f>
        <v>4.3499999999999997E-2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1.0256410256410258</v>
      </c>
      <c r="V419" s="297">
        <f>IFERROR(V416/H416,"0")+IFERROR(V417/H417,"0")+IFERROR(V418/H418,"0")</f>
        <v>2</v>
      </c>
      <c r="W419" s="297">
        <f>IFERROR(IF(W416="",0,W416),"0")+IFERROR(IF(W417="",0,W417),"0")+IFERROR(IF(W418="",0,W418),"0")</f>
        <v>4.3499999999999997E-2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8</v>
      </c>
      <c r="V420" s="297">
        <f>IFERROR(SUM(V416:V418),"0")</f>
        <v>15.6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14314.82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14479.9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15107.515146899887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15281.734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27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15782.515146899887</v>
      </c>
      <c r="V424" s="297">
        <f>GrossWeightTotalR+PalletQtyTotalR*25</f>
        <v>15956.734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1819.4042122594758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1841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31.681519999999992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572.4</v>
      </c>
      <c r="D431" s="47">
        <f>IFERROR(V56*1,"0")+IFERROR(V57*1,"0")+IFERROR(V58*1,"0")</f>
        <v>912.6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565.5</v>
      </c>
      <c r="F431" s="47">
        <f>IFERROR(V121*1,"0")+IFERROR(V122*1,"0")+IFERROR(V123*1,"0")+IFERROR(V124*1,"0")</f>
        <v>48.599999999999994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7667.5199999999995</v>
      </c>
      <c r="I431" s="47">
        <f>IFERROR(V230*1,"0")+IFERROR(V231*1,"0")+IFERROR(V232*1,"0")+IFERROR(V233*1,"0")+IFERROR(V234*1,"0")+IFERROR(V235*1,"0")+IFERROR(V236*1,"0")+IFERROR(V240*1,"0")+IFERROR(V241*1,"0")</f>
        <v>74.800000000000011</v>
      </c>
      <c r="J431" s="47">
        <f>IFERROR(V246*1,"0")+IFERROR(V247*1,"0")+IFERROR(V251*1,"0")+IFERROR(V252*1,"0")+IFERROR(V253*1,"0")+IFERROR(V257*1,"0")+IFERROR(V261*1,"0")</f>
        <v>341.64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3480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115.68000000000002</v>
      </c>
      <c r="P431" s="47">
        <f>IFERROR(V401*1,"0")+IFERROR(V402*1,"0")+IFERROR(V406*1,"0")+IFERROR(V407*1,"0")+IFERROR(V411*1,"0")+IFERROR(V412*1,"0")+IFERROR(V416*1,"0")+IFERROR(V417*1,"0")+IFERROR(V418*1,"0")</f>
        <v>701.16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2023-07-31T11:45:47Z</dcterms:modified>
</cp:coreProperties>
</file>