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V420" i="1" s="1"/>
  <c r="W416" i="1"/>
  <c r="V416" i="1"/>
  <c r="V414" i="1"/>
  <c r="U414" i="1"/>
  <c r="U413" i="1"/>
  <c r="W412" i="1"/>
  <c r="V412" i="1"/>
  <c r="V411" i="1"/>
  <c r="V409" i="1"/>
  <c r="U409" i="1"/>
  <c r="V408" i="1"/>
  <c r="U408" i="1"/>
  <c r="W407" i="1"/>
  <c r="V407" i="1"/>
  <c r="W406" i="1"/>
  <c r="V406" i="1"/>
  <c r="V404" i="1"/>
  <c r="U404" i="1"/>
  <c r="U403" i="1"/>
  <c r="V402" i="1"/>
  <c r="W402" i="1" s="1"/>
  <c r="W401" i="1"/>
  <c r="W403" i="1" s="1"/>
  <c r="V401" i="1"/>
  <c r="U397" i="1"/>
  <c r="U396" i="1"/>
  <c r="W395" i="1"/>
  <c r="V395" i="1"/>
  <c r="V396" i="1" s="1"/>
  <c r="M395" i="1"/>
  <c r="V394" i="1"/>
  <c r="M394" i="1"/>
  <c r="U392" i="1"/>
  <c r="U391" i="1"/>
  <c r="V390" i="1"/>
  <c r="W390" i="1" s="1"/>
  <c r="V389" i="1"/>
  <c r="W389" i="1" s="1"/>
  <c r="V388" i="1"/>
  <c r="W388" i="1" s="1"/>
  <c r="W387" i="1"/>
  <c r="V387" i="1"/>
  <c r="M387" i="1"/>
  <c r="W386" i="1"/>
  <c r="V386" i="1"/>
  <c r="M386" i="1"/>
  <c r="V385" i="1"/>
  <c r="W385" i="1" s="1"/>
  <c r="W391" i="1" s="1"/>
  <c r="M385" i="1"/>
  <c r="U383" i="1"/>
  <c r="U382" i="1"/>
  <c r="V381" i="1"/>
  <c r="W381" i="1" s="1"/>
  <c r="W380" i="1"/>
  <c r="W382" i="1" s="1"/>
  <c r="V380" i="1"/>
  <c r="V382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V357" i="1"/>
  <c r="M357" i="1"/>
  <c r="U355" i="1"/>
  <c r="V354" i="1"/>
  <c r="U354" i="1"/>
  <c r="W353" i="1"/>
  <c r="V353" i="1"/>
  <c r="M353" i="1"/>
  <c r="W352" i="1"/>
  <c r="W354" i="1" s="1"/>
  <c r="V352" i="1"/>
  <c r="N431" i="1" s="1"/>
  <c r="M352" i="1"/>
  <c r="V349" i="1"/>
  <c r="U349" i="1"/>
  <c r="U348" i="1"/>
  <c r="W347" i="1"/>
  <c r="W348" i="1" s="1"/>
  <c r="V347" i="1"/>
  <c r="V348" i="1" s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W344" i="1" s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W333" i="1"/>
  <c r="V333" i="1"/>
  <c r="M333" i="1"/>
  <c r="V332" i="1"/>
  <c r="W332" i="1" s="1"/>
  <c r="M332" i="1"/>
  <c r="V331" i="1"/>
  <c r="W331" i="1" s="1"/>
  <c r="M331" i="1"/>
  <c r="W330" i="1"/>
  <c r="V330" i="1"/>
  <c r="M330" i="1"/>
  <c r="V329" i="1"/>
  <c r="W329" i="1" s="1"/>
  <c r="V328" i="1"/>
  <c r="W328" i="1" s="1"/>
  <c r="W327" i="1"/>
  <c r="V327" i="1"/>
  <c r="V326" i="1"/>
  <c r="U324" i="1"/>
  <c r="U323" i="1"/>
  <c r="W322" i="1"/>
  <c r="V322" i="1"/>
  <c r="V321" i="1"/>
  <c r="V324" i="1" s="1"/>
  <c r="M321" i="1"/>
  <c r="U317" i="1"/>
  <c r="V316" i="1"/>
  <c r="U316" i="1"/>
  <c r="W315" i="1"/>
  <c r="W316" i="1" s="1"/>
  <c r="V315" i="1"/>
  <c r="V317" i="1" s="1"/>
  <c r="V313" i="1"/>
  <c r="U313" i="1"/>
  <c r="U312" i="1"/>
  <c r="V311" i="1"/>
  <c r="W311" i="1" s="1"/>
  <c r="W310" i="1"/>
  <c r="V310" i="1"/>
  <c r="M310" i="1"/>
  <c r="W309" i="1"/>
  <c r="W312" i="1" s="1"/>
  <c r="V309" i="1"/>
  <c r="V312" i="1" s="1"/>
  <c r="W308" i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W299" i="1"/>
  <c r="V299" i="1"/>
  <c r="M299" i="1"/>
  <c r="V298" i="1"/>
  <c r="W298" i="1" s="1"/>
  <c r="W297" i="1"/>
  <c r="V297" i="1"/>
  <c r="M297" i="1"/>
  <c r="W296" i="1"/>
  <c r="W300" i="1" s="1"/>
  <c r="V296" i="1"/>
  <c r="M296" i="1"/>
  <c r="U293" i="1"/>
  <c r="U292" i="1"/>
  <c r="V291" i="1"/>
  <c r="V292" i="1" s="1"/>
  <c r="M291" i="1"/>
  <c r="V289" i="1"/>
  <c r="U289" i="1"/>
  <c r="W288" i="1"/>
  <c r="U288" i="1"/>
  <c r="W287" i="1"/>
  <c r="V287" i="1"/>
  <c r="V288" i="1" s="1"/>
  <c r="M287" i="1"/>
  <c r="V285" i="1"/>
  <c r="U285" i="1"/>
  <c r="U284" i="1"/>
  <c r="W283" i="1"/>
  <c r="W284" i="1" s="1"/>
  <c r="V283" i="1"/>
  <c r="V284" i="1" s="1"/>
  <c r="M283" i="1"/>
  <c r="U281" i="1"/>
  <c r="U280" i="1"/>
  <c r="W279" i="1"/>
  <c r="V279" i="1"/>
  <c r="M279" i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W268" i="1"/>
  <c r="V268" i="1"/>
  <c r="M268" i="1"/>
  <c r="W267" i="1"/>
  <c r="W275" i="1" s="1"/>
  <c r="V267" i="1"/>
  <c r="M267" i="1"/>
  <c r="U263" i="1"/>
  <c r="U262" i="1"/>
  <c r="V261" i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M252" i="1"/>
  <c r="W251" i="1"/>
  <c r="V251" i="1"/>
  <c r="M251" i="1"/>
  <c r="U249" i="1"/>
  <c r="U248" i="1"/>
  <c r="W247" i="1"/>
  <c r="V247" i="1"/>
  <c r="M247" i="1"/>
  <c r="W246" i="1"/>
  <c r="W248" i="1" s="1"/>
  <c r="V246" i="1"/>
  <c r="V249" i="1" s="1"/>
  <c r="M246" i="1"/>
  <c r="U243" i="1"/>
  <c r="U242" i="1"/>
  <c r="V241" i="1"/>
  <c r="W241" i="1" s="1"/>
  <c r="W242" i="1" s="1"/>
  <c r="M241" i="1"/>
  <c r="W240" i="1"/>
  <c r="V240" i="1"/>
  <c r="M240" i="1"/>
  <c r="U238" i="1"/>
  <c r="U237" i="1"/>
  <c r="W236" i="1"/>
  <c r="V236" i="1"/>
  <c r="M236" i="1"/>
  <c r="V235" i="1"/>
  <c r="M235" i="1"/>
  <c r="W234" i="1"/>
  <c r="V234" i="1"/>
  <c r="M234" i="1"/>
  <c r="W233" i="1"/>
  <c r="V233" i="1"/>
  <c r="M233" i="1"/>
  <c r="W232" i="1"/>
  <c r="V232" i="1"/>
  <c r="M232" i="1"/>
  <c r="V231" i="1"/>
  <c r="W231" i="1" s="1"/>
  <c r="M231" i="1"/>
  <c r="W230" i="1"/>
  <c r="V230" i="1"/>
  <c r="M230" i="1"/>
  <c r="V227" i="1"/>
  <c r="U227" i="1"/>
  <c r="U226" i="1"/>
  <c r="W225" i="1"/>
  <c r="V225" i="1"/>
  <c r="M225" i="1"/>
  <c r="V224" i="1"/>
  <c r="W224" i="1" s="1"/>
  <c r="V223" i="1"/>
  <c r="W223" i="1" s="1"/>
  <c r="W222" i="1"/>
  <c r="V222" i="1"/>
  <c r="M222" i="1"/>
  <c r="U220" i="1"/>
  <c r="U219" i="1"/>
  <c r="W218" i="1"/>
  <c r="V218" i="1"/>
  <c r="M218" i="1"/>
  <c r="W217" i="1"/>
  <c r="V217" i="1"/>
  <c r="V220" i="1" s="1"/>
  <c r="W216" i="1"/>
  <c r="V216" i="1"/>
  <c r="V214" i="1"/>
  <c r="U214" i="1"/>
  <c r="U213" i="1"/>
  <c r="W212" i="1"/>
  <c r="V212" i="1"/>
  <c r="V211" i="1"/>
  <c r="W211" i="1" s="1"/>
  <c r="V210" i="1"/>
  <c r="W210" i="1" s="1"/>
  <c r="V209" i="1"/>
  <c r="W209" i="1" s="1"/>
  <c r="M209" i="1"/>
  <c r="W208" i="1"/>
  <c r="V208" i="1"/>
  <c r="M208" i="1"/>
  <c r="W207" i="1"/>
  <c r="W213" i="1" s="1"/>
  <c r="V207" i="1"/>
  <c r="M207" i="1"/>
  <c r="U205" i="1"/>
  <c r="U204" i="1"/>
  <c r="W203" i="1"/>
  <c r="V203" i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W193" i="1"/>
  <c r="V193" i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W183" i="1"/>
  <c r="V183" i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W174" i="1"/>
  <c r="V174" i="1"/>
  <c r="V173" i="1"/>
  <c r="W173" i="1" s="1"/>
  <c r="M173" i="1"/>
  <c r="W172" i="1"/>
  <c r="V172" i="1"/>
  <c r="M172" i="1"/>
  <c r="W171" i="1"/>
  <c r="V171" i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W154" i="1" s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W123" i="1"/>
  <c r="V123" i="1"/>
  <c r="M123" i="1"/>
  <c r="W122" i="1"/>
  <c r="V122" i="1"/>
  <c r="V126" i="1" s="1"/>
  <c r="M122" i="1"/>
  <c r="V121" i="1"/>
  <c r="W121" i="1" s="1"/>
  <c r="M121" i="1"/>
  <c r="U118" i="1"/>
  <c r="V117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W108" i="1"/>
  <c r="V108" i="1"/>
  <c r="V107" i="1"/>
  <c r="W107" i="1" s="1"/>
  <c r="W106" i="1"/>
  <c r="V106" i="1"/>
  <c r="V105" i="1"/>
  <c r="W105" i="1" s="1"/>
  <c r="M105" i="1"/>
  <c r="W104" i="1"/>
  <c r="V104" i="1"/>
  <c r="M104" i="1"/>
  <c r="W103" i="1"/>
  <c r="V103" i="1"/>
  <c r="U101" i="1"/>
  <c r="U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M84" i="1"/>
  <c r="V83" i="1"/>
  <c r="W83" i="1" s="1"/>
  <c r="W82" i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M63" i="1"/>
  <c r="V60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31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M27" i="1"/>
  <c r="W26" i="1"/>
  <c r="V26" i="1"/>
  <c r="V33" i="1" s="1"/>
  <c r="M26" i="1"/>
  <c r="V24" i="1"/>
  <c r="U24" i="1"/>
  <c r="V23" i="1"/>
  <c r="U23" i="1"/>
  <c r="W22" i="1"/>
  <c r="W23" i="1" s="1"/>
  <c r="V22" i="1"/>
  <c r="H10" i="1"/>
  <c r="A9" i="1"/>
  <c r="A10" i="1" s="1"/>
  <c r="D7" i="1"/>
  <c r="N6" i="1"/>
  <c r="M2" i="1"/>
  <c r="F10" i="1" l="1"/>
  <c r="F9" i="1"/>
  <c r="J9" i="1"/>
  <c r="H9" i="1"/>
  <c r="V204" i="1"/>
  <c r="V205" i="1"/>
  <c r="W181" i="1"/>
  <c r="W204" i="1" s="1"/>
  <c r="U421" i="1"/>
  <c r="W59" i="1"/>
  <c r="W88" i="1"/>
  <c r="W100" i="1"/>
  <c r="V178" i="1"/>
  <c r="W252" i="1"/>
  <c r="V254" i="1"/>
  <c r="E431" i="1"/>
  <c r="V80" i="1"/>
  <c r="V111" i="1"/>
  <c r="V110" i="1"/>
  <c r="W219" i="1"/>
  <c r="V263" i="1"/>
  <c r="V262" i="1"/>
  <c r="W261" i="1"/>
  <c r="W262" i="1" s="1"/>
  <c r="W362" i="1"/>
  <c r="V32" i="1"/>
  <c r="W27" i="1"/>
  <c r="W32" i="1" s="1"/>
  <c r="V422" i="1"/>
  <c r="W79" i="1"/>
  <c r="W254" i="1"/>
  <c r="W235" i="1"/>
  <c r="W237" i="1" s="1"/>
  <c r="I431" i="1"/>
  <c r="V301" i="1"/>
  <c r="V362" i="1"/>
  <c r="V275" i="1"/>
  <c r="V423" i="1"/>
  <c r="D431" i="1"/>
  <c r="V59" i="1"/>
  <c r="V425" i="1" s="1"/>
  <c r="V79" i="1"/>
  <c r="V89" i="1"/>
  <c r="V421" i="1" s="1"/>
  <c r="V101" i="1"/>
  <c r="W125" i="1"/>
  <c r="V160" i="1"/>
  <c r="V213" i="1"/>
  <c r="V219" i="1"/>
  <c r="V237" i="1"/>
  <c r="V242" i="1"/>
  <c r="V243" i="1"/>
  <c r="V248" i="1"/>
  <c r="V255" i="1"/>
  <c r="W278" i="1"/>
  <c r="W280" i="1" s="1"/>
  <c r="W291" i="1"/>
  <c r="W292" i="1" s="1"/>
  <c r="V293" i="1"/>
  <c r="W321" i="1"/>
  <c r="W323" i="1" s="1"/>
  <c r="V323" i="1"/>
  <c r="V377" i="1"/>
  <c r="W367" i="1"/>
  <c r="W377" i="1" s="1"/>
  <c r="O431" i="1"/>
  <c r="V378" i="1"/>
  <c r="V397" i="1"/>
  <c r="W394" i="1"/>
  <c r="W396" i="1" s="1"/>
  <c r="P431" i="1"/>
  <c r="V403" i="1"/>
  <c r="V413" i="1"/>
  <c r="W411" i="1"/>
  <c r="W413" i="1" s="1"/>
  <c r="W419" i="1"/>
  <c r="B431" i="1"/>
  <c r="J431" i="1"/>
  <c r="V281" i="1"/>
  <c r="V338" i="1"/>
  <c r="W326" i="1"/>
  <c r="W337" i="1" s="1"/>
  <c r="V391" i="1"/>
  <c r="W226" i="1"/>
  <c r="V226" i="1"/>
  <c r="V238" i="1"/>
  <c r="V337" i="1"/>
  <c r="V345" i="1"/>
  <c r="V355" i="1"/>
  <c r="V383" i="1"/>
  <c r="W408" i="1"/>
  <c r="M431" i="1"/>
  <c r="U425" i="1"/>
  <c r="W110" i="1"/>
  <c r="V118" i="1"/>
  <c r="H431" i="1"/>
  <c r="V155" i="1"/>
  <c r="V154" i="1"/>
  <c r="V179" i="1"/>
  <c r="W162" i="1"/>
  <c r="W178" i="1" s="1"/>
  <c r="V276" i="1"/>
  <c r="K431" i="1"/>
  <c r="L431" i="1"/>
  <c r="V300" i="1"/>
  <c r="V363" i="1"/>
  <c r="V392" i="1"/>
  <c r="F431" i="1"/>
  <c r="G431" i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<sst xmlns="http://schemas.openxmlformats.org/spreadsheetml/2006/main" count="1660" uniqueCount="687">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</sst>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45141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89" customFormat="1" ht="24" customHeight="1" x14ac:dyDescent="0.2">
      <c r="A6" s="304" t="s">
        <v>12</v>
      </c>
      <c r="B6" s="305"/>
      <c r="C6" s="306"/>
      <c r="D6" s="316" t="s">
        <v>661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Четверг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327" t="str">
        <f>IFERROR(VLOOKUP(DeliveryAddress,Table,3,0),1)</f>
        <v>7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89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0.45833333333333331</v>
      </c>
      <c r="O8" s="312"/>
      <c r="Q8" s="303"/>
      <c r="R8" s="314"/>
      <c r="S8" s="323"/>
      <c r="T8" s="324"/>
      <c r="Y8" s="52"/>
      <c r="Z8" s="52"/>
      <c r="AA8" s="52"/>
    </row>
    <row r="9" spans="1:28" s="289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89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0" t="s">
        <v>54</v>
      </c>
      <c r="S18" s="290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30</v>
      </c>
      <c r="V82" s="296">
        <f t="shared" ref="V82:V87" si="4">IFERROR(IF(U82="",0,CEILING((U82/$H82),1)*$H82),"")</f>
        <v>32.400000000000006</v>
      </c>
      <c r="W82" s="37">
        <f>IFERROR(IF(V82=0,"",ROUNDUP(V82/H82,0)*0.02175),"")</f>
        <v>6.5250000000000002E-2</v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2.7777777777777777</v>
      </c>
      <c r="V88" s="297">
        <f>IFERROR(V82/H82,"0")+IFERROR(V83/H83,"0")+IFERROR(V84/H84,"0")+IFERROR(V85/H85,"0")+IFERROR(V86/H86,"0")+IFERROR(V87/H87,"0")</f>
        <v>3.0000000000000004</v>
      </c>
      <c r="W88" s="297">
        <f>IFERROR(IF(W82="",0,W82),"0")+IFERROR(IF(W83="",0,W83),"0")+IFERROR(IF(W84="",0,W84),"0")+IFERROR(IF(W85="",0,W85),"0")+IFERROR(IF(W86="",0,W86),"0")+IFERROR(IF(W87="",0,W87),"0")</f>
        <v>6.5250000000000002E-2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30</v>
      </c>
      <c r="V89" s="297">
        <f>IFERROR(SUM(V82:V87),"0")</f>
        <v>32.400000000000006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60</v>
      </c>
      <c r="V95" s="296">
        <f t="shared" si="5"/>
        <v>63</v>
      </c>
      <c r="W95" s="37">
        <f>IFERROR(IF(V95=0,"",ROUNDUP(V95/H95,0)*0.02175),"")</f>
        <v>0.15225</v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6.666666666666667</v>
      </c>
      <c r="V100" s="297">
        <f>IFERROR(V91/H91,"0")+IFERROR(V92/H92,"0")+IFERROR(V93/H93,"0")+IFERROR(V94/H94,"0")+IFERROR(V95/H95,"0")+IFERROR(V96/H96,"0")+IFERROR(V97/H97,"0")+IFERROR(V98/H98,"0")+IFERROR(V99/H99,"0")</f>
        <v>7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0.15225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60</v>
      </c>
      <c r="V101" s="297">
        <f>IFERROR(SUM(V91:V99),"0")</f>
        <v>63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20</v>
      </c>
      <c r="V121" s="296">
        <f>IFERROR(IF(U121="",0,CEILING((U121/$H121),1)*$H121),"")</f>
        <v>24.299999999999997</v>
      </c>
      <c r="W121" s="37">
        <f>IFERROR(IF(V121=0,"",ROUNDUP(V121/H121,0)*0.02175),"")</f>
        <v>6.5250000000000002E-2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2.4691358024691361</v>
      </c>
      <c r="V125" s="297">
        <f>IFERROR(V121/H121,"0")+IFERROR(V122/H122,"0")+IFERROR(V123/H123,"0")+IFERROR(V124/H124,"0")</f>
        <v>3</v>
      </c>
      <c r="W125" s="297">
        <f>IFERROR(IF(W121="",0,W121),"0")+IFERROR(IF(W122="",0,W122),"0")+IFERROR(IF(W123="",0,W123),"0")+IFERROR(IF(W124="",0,W124),"0")</f>
        <v>6.5250000000000002E-2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20</v>
      </c>
      <c r="V126" s="297">
        <f>IFERROR(SUM(V121:V124),"0")</f>
        <v>24.299999999999997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20</v>
      </c>
      <c r="V140" s="296">
        <f t="shared" si="7"/>
        <v>21.6</v>
      </c>
      <c r="W140" s="37">
        <f>IFERROR(IF(V140=0,"",ROUNDUP(V140/H140,0)*0.02175),"")</f>
        <v>4.3499999999999997E-2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1.8518518518518516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2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4.3499999999999997E-2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20</v>
      </c>
      <c r="V155" s="297">
        <f>IFERROR(SUM(V137:V153),"0")</f>
        <v>21.6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700</v>
      </c>
      <c r="V184" s="296">
        <f t="shared" si="9"/>
        <v>704.69999999999993</v>
      </c>
      <c r="W184" s="37">
        <f>IFERROR(IF(V184=0,"",ROUNDUP(V184/H184,0)*0.02175),"")</f>
        <v>1.8922499999999998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86.41975308641976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87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1.8922499999999998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700</v>
      </c>
      <c r="V205" s="297">
        <f>IFERROR(SUM(V181:V203),"0")</f>
        <v>704.69999999999993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50</v>
      </c>
      <c r="V208" s="296">
        <f t="shared" si="11"/>
        <v>54.6</v>
      </c>
      <c r="W208" s="37">
        <f>IFERROR(IF(V208=0,"",ROUNDUP(V208/H208,0)*0.02175),"")</f>
        <v>0.15225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6.4102564102564106</v>
      </c>
      <c r="V213" s="297">
        <f>IFERROR(V207/H207,"0")+IFERROR(V208/H208,"0")+IFERROR(V209/H209,"0")+IFERROR(V210/H210,"0")+IFERROR(V211/H211,"0")+IFERROR(V212/H212,"0")</f>
        <v>7</v>
      </c>
      <c r="W213" s="297">
        <f>IFERROR(IF(W207="",0,W207),"0")+IFERROR(IF(W208="",0,W208),"0")+IFERROR(IF(W209="",0,W209),"0")+IFERROR(IF(W210="",0,W210),"0")+IFERROR(IF(W211="",0,W211),"0")+IFERROR(IF(W212="",0,W212),"0")</f>
        <v>0.15225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50</v>
      </c>
      <c r="V214" s="297">
        <f>IFERROR(SUM(V207:V212),"0")</f>
        <v>54.6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20</v>
      </c>
      <c r="V230" s="296">
        <f t="shared" ref="V230:V236" si="12">IFERROR(IF(U230="",0,CEILING((U230/$H230),1)*$H230),"")</f>
        <v>21.6</v>
      </c>
      <c r="W230" s="37">
        <f>IFERROR(IF(V230=0,"",ROUNDUP(V230/H230,0)*0.02175),"")</f>
        <v>4.3499999999999997E-2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1.8518518518518516</v>
      </c>
      <c r="V237" s="297">
        <f>IFERROR(V230/H230,"0")+IFERROR(V231/H231,"0")+IFERROR(V232/H232,"0")+IFERROR(V233/H233,"0")+IFERROR(V234/H234,"0")+IFERROR(V235/H235,"0")+IFERROR(V236/H236,"0")</f>
        <v>2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4.3499999999999997E-2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20</v>
      </c>
      <c r="V238" s="297">
        <f>IFERROR(SUM(V230:V236),"0")</f>
        <v>21.6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100</v>
      </c>
      <c r="V251" s="296">
        <f>IFERROR(IF(U251="",0,CEILING((U251/$H251),1)*$H251),"")</f>
        <v>105.3</v>
      </c>
      <c r="W251" s="37">
        <f>IFERROR(IF(V251=0,"",ROUNDUP(V251/H251,0)*0.02175),"")</f>
        <v>0.28275</v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12.345679012345679</v>
      </c>
      <c r="V254" s="297">
        <f>IFERROR(V251/H251,"0")+IFERROR(V252/H252,"0")+IFERROR(V253/H253,"0")</f>
        <v>13</v>
      </c>
      <c r="W254" s="297">
        <f>IFERROR(IF(W251="",0,W251),"0")+IFERROR(IF(W252="",0,W252),"0")+IFERROR(IF(W253="",0,W253),"0")</f>
        <v>0.28275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100</v>
      </c>
      <c r="V255" s="297">
        <f>IFERROR(SUM(V251:V253),"0")</f>
        <v>105.3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100</v>
      </c>
      <c r="V268" s="296">
        <f t="shared" si="13"/>
        <v>105</v>
      </c>
      <c r="W268" s="37">
        <f>IFERROR(IF(V268=0,"",ROUNDUP(V268/H268,0)*0.02175),"")</f>
        <v>0.15225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6.666666666666667</v>
      </c>
      <c r="V275" s="297">
        <f>IFERROR(V267/H267,"0")+IFERROR(V268/H268,"0")+IFERROR(V269/H269,"0")+IFERROR(V270/H270,"0")+IFERROR(V271/H271,"0")+IFERROR(V272/H272,"0")+IFERROR(V273/H273,"0")+IFERROR(V274/H274,"0")</f>
        <v>7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0.15225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100</v>
      </c>
      <c r="V276" s="297">
        <f>IFERROR(SUM(V267:V274),"0")</f>
        <v>105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100</v>
      </c>
      <c r="V278" s="296">
        <f>IFERROR(IF(U278="",0,CEILING((U278/$H278),1)*$H278),"")</f>
        <v>105</v>
      </c>
      <c r="W278" s="37">
        <f>IFERROR(IF(V278=0,"",ROUNDUP(V278/H278,0)*0.02175),"")</f>
        <v>0.15225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6.666666666666667</v>
      </c>
      <c r="V280" s="297">
        <f>IFERROR(V278/H278,"0")+IFERROR(V279/H279,"0")</f>
        <v>7</v>
      </c>
      <c r="W280" s="297">
        <f>IFERROR(IF(W278="",0,W278),"0")+IFERROR(IF(W279="",0,W279),"0")</f>
        <v>0.15225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100</v>
      </c>
      <c r="V281" s="297">
        <f>IFERROR(SUM(V278:V279),"0")</f>
        <v>105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30</v>
      </c>
      <c r="V303" s="296">
        <f>IFERROR(IF(U303="",0,CEILING((U303/$H303),1)*$H303),"")</f>
        <v>30.66</v>
      </c>
      <c r="W303" s="37">
        <f>IFERROR(IF(V303=0,"",ROUNDUP(V303/H303,0)*0.00753),"")</f>
        <v>5.271E-2</v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6.8493150684931505</v>
      </c>
      <c r="V305" s="297">
        <f>IFERROR(V303/H303,"0")+IFERROR(V304/H304,"0")</f>
        <v>7</v>
      </c>
      <c r="W305" s="297">
        <f>IFERROR(IF(W303="",0,W303),"0")+IFERROR(IF(W304="",0,W304),"0")</f>
        <v>5.271E-2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30</v>
      </c>
      <c r="V306" s="297">
        <f>IFERROR(SUM(V303:V304),"0")</f>
        <v>30.66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300</v>
      </c>
      <c r="V308" s="296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38.46153846153846</v>
      </c>
      <c r="V312" s="297">
        <f>IFERROR(V308/H308,"0")+IFERROR(V309/H309,"0")+IFERROR(V310/H310,"0")+IFERROR(V311/H311,"0")</f>
        <v>39</v>
      </c>
      <c r="W312" s="297">
        <f>IFERROR(IF(W308="",0,W308),"0")+IFERROR(IF(W309="",0,W309),"0")+IFERROR(IF(W310="",0,W310),"0")+IFERROR(IF(W311="",0,W311),"0")</f>
        <v>0.84824999999999995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300</v>
      </c>
      <c r="V313" s="297">
        <f>IFERROR(SUM(V308:V311),"0")</f>
        <v>304.2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40</v>
      </c>
      <c r="V332" s="296">
        <f t="shared" si="14"/>
        <v>42</v>
      </c>
      <c r="W332" s="37">
        <f>IFERROR(IF(V332=0,"",ROUNDUP(V332/H332,0)*0.00753),"")</f>
        <v>7.5300000000000006E-2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9.5238095238095237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7.5300000000000006E-2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40</v>
      </c>
      <c r="V338" s="297">
        <f>IFERROR(SUM(V326:V336),"0")</f>
        <v>42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60</v>
      </c>
      <c r="V357" s="296">
        <f>IFERROR(IF(U357="",0,CEILING((U357/$H357),1)*$H357),"")</f>
        <v>63</v>
      </c>
      <c r="W357" s="37">
        <f>IFERROR(IF(V357=0,"",ROUNDUP(V357/H357,0)*0.00753),"")</f>
        <v>0.11295000000000001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14.285714285714285</v>
      </c>
      <c r="V362" s="297">
        <f>IFERROR(V357/H357,"0")+IFERROR(V358/H358,"0")+IFERROR(V359/H359,"0")+IFERROR(V360/H360,"0")+IFERROR(V361/H361,"0")</f>
        <v>15</v>
      </c>
      <c r="W362" s="297">
        <f>IFERROR(IF(W357="",0,W357),"0")+IFERROR(IF(W358="",0,W358),"0")+IFERROR(IF(W359="",0,W359),"0")+IFERROR(IF(W360="",0,W360),"0")+IFERROR(IF(W361="",0,W361),"0")</f>
        <v>0.11295000000000001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60</v>
      </c>
      <c r="V363" s="297">
        <f>IFERROR(SUM(V357:V361),"0")</f>
        <v>63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100</v>
      </c>
      <c r="V368" s="296">
        <f t="shared" si="15"/>
        <v>100.32000000000001</v>
      </c>
      <c r="W368" s="37">
        <f>IFERROR(IF(V368=0,"",ROUNDUP(V368/H368,0)*0.01196),"")</f>
        <v>0.22724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18.939393939393938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19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0.22724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100</v>
      </c>
      <c r="V378" s="297">
        <f>IFERROR(SUM(V367:V376),"0")</f>
        <v>100.32000000000001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200</v>
      </c>
      <c r="V380" s="296">
        <f>IFERROR(IF(U380="",0,CEILING((U380/$H380),1)*$H380),"")</f>
        <v>200.64000000000001</v>
      </c>
      <c r="W380" s="37">
        <f>IFERROR(IF(V380=0,"",ROUNDUP(V380/H380,0)*0.01196),"")</f>
        <v>0.45448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37.878787878787875</v>
      </c>
      <c r="V382" s="297">
        <f>IFERROR(V380/H380,"0")+IFERROR(V381/H381,"0")</f>
        <v>38</v>
      </c>
      <c r="W382" s="297">
        <f>IFERROR(IF(W380="",0,W380),"0")+IFERROR(IF(W381="",0,W381),"0")</f>
        <v>0.45448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200</v>
      </c>
      <c r="V383" s="297">
        <f>IFERROR(SUM(V380:V381),"0")</f>
        <v>200.64000000000001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70</v>
      </c>
      <c r="V386" s="296">
        <f t="shared" si="16"/>
        <v>73.92</v>
      </c>
      <c r="W386" s="37">
        <f>IFERROR(IF(V386=0,"",ROUNDUP(V386/H386,0)*0.01196),"")</f>
        <v>0.16744000000000001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13.257575757575758</v>
      </c>
      <c r="V391" s="297">
        <f>IFERROR(V385/H385,"0")+IFERROR(V386/H386,"0")+IFERROR(V387/H387,"0")+IFERROR(V388/H388,"0")+IFERROR(V389/H389,"0")+IFERROR(V390/H390,"0")</f>
        <v>14</v>
      </c>
      <c r="W391" s="297">
        <f>IFERROR(IF(W385="",0,W385),"0")+IFERROR(IF(W386="",0,W386),"0")+IFERROR(IF(W387="",0,W387),"0")+IFERROR(IF(W388="",0,W388),"0")+IFERROR(IF(W389="",0,W389),"0")+IFERROR(IF(W390="",0,W390),"0")</f>
        <v>0.16744000000000001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70</v>
      </c>
      <c r="V392" s="297">
        <f>IFERROR(SUM(V385:V390),"0")</f>
        <v>73.92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50</v>
      </c>
      <c r="V412" s="296">
        <f>IFERROR(IF(U412="",0,CEILING((U412/$H412),1)*$H412),"")</f>
        <v>52.919999999999995</v>
      </c>
      <c r="W412" s="37">
        <f>IFERROR(IF(V412=0,"",ROUNDUP(V412/H412,0)*0.00753),"")</f>
        <v>0.10542</v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13.227513227513228</v>
      </c>
      <c r="V413" s="297">
        <f>IFERROR(V411/H411,"0")+IFERROR(V412/H412,"0")</f>
        <v>14</v>
      </c>
      <c r="W413" s="297">
        <f>IFERROR(IF(W411="",0,W411),"0")+IFERROR(IF(W412="",0,W412),"0")</f>
        <v>0.10542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50</v>
      </c>
      <c r="V414" s="297">
        <f>IFERROR(SUM(V411:V412),"0")</f>
        <v>52.919999999999995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2050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2105.1600000000003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2181.094246038082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2239.4959999999996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5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2306.094246038082</v>
      </c>
      <c r="V424" s="297">
        <f>GrossWeightTotalR+PalletQtyTotalR*25</f>
        <v>2364.4959999999996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286.54995393579861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294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5.0452899999999996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95.4</v>
      </c>
      <c r="F431" s="47">
        <f>IFERROR(V121*1,"0")+IFERROR(V122*1,"0")+IFERROR(V123*1,"0")+IFERROR(V124*1,"0")</f>
        <v>24.299999999999997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780.9</v>
      </c>
      <c r="I431" s="47">
        <f>IFERROR(V230*1,"0")+IFERROR(V231*1,"0")+IFERROR(V232*1,"0")+IFERROR(V233*1,"0")+IFERROR(V234*1,"0")+IFERROR(V235*1,"0")+IFERROR(V236*1,"0")+IFERROR(V240*1,"0")+IFERROR(V241*1,"0")</f>
        <v>21.6</v>
      </c>
      <c r="J431" s="47">
        <f>IFERROR(V246*1,"0")+IFERROR(V247*1,"0")+IFERROR(V251*1,"0")+IFERROR(V252*1,"0")+IFERROR(V253*1,"0")+IFERROR(V257*1,"0")+IFERROR(V261*1,"0")</f>
        <v>105.3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210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334.86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42</v>
      </c>
      <c r="N431" s="47">
        <f>IFERROR(V352*1,"0")+IFERROR(V353*1,"0")+IFERROR(V357*1,"0")+IFERROR(V358*1,"0")+IFERROR(V359*1,"0")+IFERROR(V360*1,"0")+IFERROR(V361*1,"0")</f>
        <v>63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374.88000000000005</v>
      </c>
      <c r="P431" s="47">
        <f>IFERROR(V401*1,"0")+IFERROR(V402*1,"0")+IFERROR(V406*1,"0")+IFERROR(V407*1,"0")+IFERROR(V411*1,"0")+IFERROR(V412*1,"0")+IFERROR(V416*1,"0")+IFERROR(V417*1,"0")+IFERROR(V418*1,"0")</f>
        <v>52.919999999999995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2023-08-01T11:16:00Z</dcterms:modified>
</cp:coreProperties>
</file>