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3" i="1" l="1"/>
  <c r="U422" i="1"/>
  <c r="U420" i="1"/>
  <c r="V419" i="1"/>
  <c r="U419" i="1"/>
  <c r="W418" i="1"/>
  <c r="V418" i="1"/>
  <c r="W417" i="1"/>
  <c r="V417" i="1"/>
  <c r="V416" i="1"/>
  <c r="V420" i="1" s="1"/>
  <c r="U414" i="1"/>
  <c r="U413" i="1"/>
  <c r="W412" i="1"/>
  <c r="V412" i="1"/>
  <c r="V411" i="1"/>
  <c r="V409" i="1"/>
  <c r="U409" i="1"/>
  <c r="U408" i="1"/>
  <c r="W407" i="1"/>
  <c r="V407" i="1"/>
  <c r="V406" i="1"/>
  <c r="V408" i="1" s="1"/>
  <c r="V404" i="1"/>
  <c r="U404" i="1"/>
  <c r="U403" i="1"/>
  <c r="V402" i="1"/>
  <c r="W402" i="1" s="1"/>
  <c r="V401" i="1"/>
  <c r="P431" i="1" s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W385" i="1" s="1"/>
  <c r="M385" i="1"/>
  <c r="U383" i="1"/>
  <c r="U382" i="1"/>
  <c r="V381" i="1"/>
  <c r="W381" i="1" s="1"/>
  <c r="W380" i="1"/>
  <c r="W382" i="1" s="1"/>
  <c r="V380" i="1"/>
  <c r="V382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V359" i="1"/>
  <c r="W359" i="1" s="1"/>
  <c r="M359" i="1"/>
  <c r="V358" i="1"/>
  <c r="W358" i="1" s="1"/>
  <c r="M358" i="1"/>
  <c r="W357" i="1"/>
  <c r="V357" i="1"/>
  <c r="M357" i="1"/>
  <c r="U355" i="1"/>
  <c r="V354" i="1"/>
  <c r="U354" i="1"/>
  <c r="W353" i="1"/>
  <c r="V353" i="1"/>
  <c r="M353" i="1"/>
  <c r="W352" i="1"/>
  <c r="W354" i="1" s="1"/>
  <c r="V352" i="1"/>
  <c r="N431" i="1" s="1"/>
  <c r="M352" i="1"/>
  <c r="V349" i="1"/>
  <c r="U349" i="1"/>
  <c r="U348" i="1"/>
  <c r="W347" i="1"/>
  <c r="W348" i="1" s="1"/>
  <c r="V347" i="1"/>
  <c r="V348" i="1" s="1"/>
  <c r="U345" i="1"/>
  <c r="V344" i="1"/>
  <c r="U344" i="1"/>
  <c r="V343" i="1"/>
  <c r="W343" i="1" s="1"/>
  <c r="M343" i="1"/>
  <c r="V342" i="1"/>
  <c r="W342" i="1" s="1"/>
  <c r="M342" i="1"/>
  <c r="W341" i="1"/>
  <c r="V341" i="1"/>
  <c r="W340" i="1"/>
  <c r="W344" i="1" s="1"/>
  <c r="V340" i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W333" i="1"/>
  <c r="V333" i="1"/>
  <c r="M333" i="1"/>
  <c r="V332" i="1"/>
  <c r="W332" i="1" s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U323" i="1"/>
  <c r="W322" i="1"/>
  <c r="V322" i="1"/>
  <c r="V321" i="1"/>
  <c r="V324" i="1" s="1"/>
  <c r="M321" i="1"/>
  <c r="U317" i="1"/>
  <c r="V316" i="1"/>
  <c r="U316" i="1"/>
  <c r="V315" i="1"/>
  <c r="V317" i="1" s="1"/>
  <c r="V313" i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W299" i="1"/>
  <c r="V299" i="1"/>
  <c r="M299" i="1"/>
  <c r="V298" i="1"/>
  <c r="W298" i="1" s="1"/>
  <c r="W297" i="1"/>
  <c r="V297" i="1"/>
  <c r="M297" i="1"/>
  <c r="W296" i="1"/>
  <c r="W300" i="1" s="1"/>
  <c r="V296" i="1"/>
  <c r="M296" i="1"/>
  <c r="U293" i="1"/>
  <c r="U292" i="1"/>
  <c r="V291" i="1"/>
  <c r="V292" i="1" s="1"/>
  <c r="M291" i="1"/>
  <c r="U289" i="1"/>
  <c r="U288" i="1"/>
  <c r="V287" i="1"/>
  <c r="V288" i="1" s="1"/>
  <c r="M287" i="1"/>
  <c r="V285" i="1"/>
  <c r="U285" i="1"/>
  <c r="U284" i="1"/>
  <c r="W283" i="1"/>
  <c r="W284" i="1" s="1"/>
  <c r="V283" i="1"/>
  <c r="V284" i="1" s="1"/>
  <c r="M283" i="1"/>
  <c r="U281" i="1"/>
  <c r="U280" i="1"/>
  <c r="W279" i="1"/>
  <c r="V279" i="1"/>
  <c r="M279" i="1"/>
  <c r="V278" i="1"/>
  <c r="V280" i="1" s="1"/>
  <c r="M278" i="1"/>
  <c r="U276" i="1"/>
  <c r="U275" i="1"/>
  <c r="V274" i="1"/>
  <c r="W274" i="1" s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W268" i="1"/>
  <c r="V268" i="1"/>
  <c r="M268" i="1"/>
  <c r="W267" i="1"/>
  <c r="V267" i="1"/>
  <c r="M267" i="1"/>
  <c r="U263" i="1"/>
  <c r="U262" i="1"/>
  <c r="V261" i="1"/>
  <c r="V263" i="1" s="1"/>
  <c r="M261" i="1"/>
  <c r="U259" i="1"/>
  <c r="V258" i="1"/>
  <c r="U258" i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W254" i="1" s="1"/>
  <c r="V251" i="1"/>
  <c r="M251" i="1"/>
  <c r="U249" i="1"/>
  <c r="U248" i="1"/>
  <c r="W247" i="1"/>
  <c r="V247" i="1"/>
  <c r="M247" i="1"/>
  <c r="W246" i="1"/>
  <c r="W248" i="1" s="1"/>
  <c r="V246" i="1"/>
  <c r="V249" i="1" s="1"/>
  <c r="M246" i="1"/>
  <c r="U243" i="1"/>
  <c r="U242" i="1"/>
  <c r="V241" i="1"/>
  <c r="W241" i="1" s="1"/>
  <c r="M241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W233" i="1"/>
  <c r="V233" i="1"/>
  <c r="M233" i="1"/>
  <c r="W232" i="1"/>
  <c r="V232" i="1"/>
  <c r="M232" i="1"/>
  <c r="V231" i="1"/>
  <c r="W231" i="1" s="1"/>
  <c r="M231" i="1"/>
  <c r="W230" i="1"/>
  <c r="W237" i="1" s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V226" i="1" s="1"/>
  <c r="M222" i="1"/>
  <c r="U220" i="1"/>
  <c r="U219" i="1"/>
  <c r="W218" i="1"/>
  <c r="V218" i="1"/>
  <c r="M218" i="1"/>
  <c r="W217" i="1"/>
  <c r="W219" i="1" s="1"/>
  <c r="V217" i="1"/>
  <c r="V220" i="1" s="1"/>
  <c r="W216" i="1"/>
  <c r="V216" i="1"/>
  <c r="U214" i="1"/>
  <c r="U213" i="1"/>
  <c r="W212" i="1"/>
  <c r="V212" i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W203" i="1"/>
  <c r="V203" i="1"/>
  <c r="V202" i="1"/>
  <c r="W202" i="1" s="1"/>
  <c r="M202" i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W183" i="1"/>
  <c r="V183" i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W174" i="1"/>
  <c r="V174" i="1"/>
  <c r="V173" i="1"/>
  <c r="W173" i="1" s="1"/>
  <c r="M173" i="1"/>
  <c r="W172" i="1"/>
  <c r="V172" i="1"/>
  <c r="M172" i="1"/>
  <c r="W171" i="1"/>
  <c r="V171" i="1"/>
  <c r="M171" i="1"/>
  <c r="V170" i="1"/>
  <c r="W170" i="1" s="1"/>
  <c r="W169" i="1"/>
  <c r="V169" i="1"/>
  <c r="V168" i="1"/>
  <c r="W168" i="1" s="1"/>
  <c r="W167" i="1"/>
  <c r="V167" i="1"/>
  <c r="V166" i="1"/>
  <c r="W166" i="1" s="1"/>
  <c r="M166" i="1"/>
  <c r="V165" i="1"/>
  <c r="W165" i="1" s="1"/>
  <c r="V164" i="1"/>
  <c r="W164" i="1" s="1"/>
  <c r="M164" i="1"/>
  <c r="V163" i="1"/>
  <c r="W163" i="1" s="1"/>
  <c r="M163" i="1"/>
  <c r="V162" i="1"/>
  <c r="V178" i="1" s="1"/>
  <c r="M162" i="1"/>
  <c r="U160" i="1"/>
  <c r="U159" i="1"/>
  <c r="V158" i="1"/>
  <c r="W158" i="1" s="1"/>
  <c r="W157" i="1"/>
  <c r="W159" i="1" s="1"/>
  <c r="V157" i="1"/>
  <c r="V159" i="1" s="1"/>
  <c r="U155" i="1"/>
  <c r="U154" i="1"/>
  <c r="V153" i="1"/>
  <c r="W153" i="1" s="1"/>
  <c r="M153" i="1"/>
  <c r="V152" i="1"/>
  <c r="W152" i="1" s="1"/>
  <c r="M152" i="1"/>
  <c r="W151" i="1"/>
  <c r="V151" i="1"/>
  <c r="V150" i="1"/>
  <c r="W150" i="1" s="1"/>
  <c r="W149" i="1"/>
  <c r="V149" i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U134" i="1"/>
  <c r="V133" i="1"/>
  <c r="U133" i="1"/>
  <c r="V132" i="1"/>
  <c r="W132" i="1" s="1"/>
  <c r="M132" i="1"/>
  <c r="V131" i="1"/>
  <c r="W131" i="1" s="1"/>
  <c r="M131" i="1"/>
  <c r="W130" i="1"/>
  <c r="W133" i="1" s="1"/>
  <c r="V130" i="1"/>
  <c r="V134" i="1" s="1"/>
  <c r="M130" i="1"/>
  <c r="U126" i="1"/>
  <c r="V125" i="1"/>
  <c r="U125" i="1"/>
  <c r="W124" i="1"/>
  <c r="V124" i="1"/>
  <c r="M124" i="1"/>
  <c r="W123" i="1"/>
  <c r="V123" i="1"/>
  <c r="M123" i="1"/>
  <c r="W122" i="1"/>
  <c r="V122" i="1"/>
  <c r="M122" i="1"/>
  <c r="V121" i="1"/>
  <c r="W121" i="1" s="1"/>
  <c r="M121" i="1"/>
  <c r="U118" i="1"/>
  <c r="U117" i="1"/>
  <c r="V116" i="1"/>
  <c r="W116" i="1" s="1"/>
  <c r="V115" i="1"/>
  <c r="W115" i="1" s="1"/>
  <c r="V114" i="1"/>
  <c r="W114" i="1" s="1"/>
  <c r="M114" i="1"/>
  <c r="W113" i="1"/>
  <c r="V113" i="1"/>
  <c r="M113" i="1"/>
  <c r="U111" i="1"/>
  <c r="U110" i="1"/>
  <c r="V109" i="1"/>
  <c r="W109" i="1" s="1"/>
  <c r="M109" i="1"/>
  <c r="W108" i="1"/>
  <c r="V108" i="1"/>
  <c r="V107" i="1"/>
  <c r="W107" i="1" s="1"/>
  <c r="W106" i="1"/>
  <c r="V106" i="1"/>
  <c r="V105" i="1"/>
  <c r="V110" i="1" s="1"/>
  <c r="M105" i="1"/>
  <c r="V104" i="1"/>
  <c r="W104" i="1" s="1"/>
  <c r="M104" i="1"/>
  <c r="W103" i="1"/>
  <c r="V103" i="1"/>
  <c r="V111" i="1" s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V89" i="1" s="1"/>
  <c r="W82" i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W79" i="1" s="1"/>
  <c r="V63" i="1"/>
  <c r="E431" i="1" s="1"/>
  <c r="M63" i="1"/>
  <c r="U60" i="1"/>
  <c r="U59" i="1"/>
  <c r="W58" i="1"/>
  <c r="V58" i="1"/>
  <c r="V57" i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V24" i="1"/>
  <c r="U24" i="1"/>
  <c r="U421" i="1" s="1"/>
  <c r="V23" i="1"/>
  <c r="U23" i="1"/>
  <c r="V22" i="1"/>
  <c r="B431" i="1" s="1"/>
  <c r="H10" i="1"/>
  <c r="A9" i="1"/>
  <c r="A10" i="1" s="1"/>
  <c r="D7" i="1"/>
  <c r="N6" i="1"/>
  <c r="M2" i="1"/>
  <c r="V204" i="1" l="1"/>
  <c r="W416" i="1"/>
  <c r="W419" i="1" s="1"/>
  <c r="V60" i="1"/>
  <c r="U424" i="1"/>
  <c r="F9" i="1"/>
  <c r="H9" i="1"/>
  <c r="J9" i="1"/>
  <c r="F10" i="1"/>
  <c r="W362" i="1"/>
  <c r="W391" i="1"/>
  <c r="W100" i="1"/>
  <c r="W117" i="1"/>
  <c r="W154" i="1"/>
  <c r="W275" i="1"/>
  <c r="V80" i="1"/>
  <c r="V214" i="1"/>
  <c r="V227" i="1"/>
  <c r="V275" i="1"/>
  <c r="V281" i="1"/>
  <c r="V301" i="1"/>
  <c r="V338" i="1"/>
  <c r="W326" i="1"/>
  <c r="W337" i="1" s="1"/>
  <c r="V362" i="1"/>
  <c r="V391" i="1"/>
  <c r="V422" i="1"/>
  <c r="I431" i="1"/>
  <c r="V117" i="1"/>
  <c r="V33" i="1"/>
  <c r="D431" i="1"/>
  <c r="V59" i="1"/>
  <c r="V425" i="1" s="1"/>
  <c r="V79" i="1"/>
  <c r="W83" i="1"/>
  <c r="W88" i="1" s="1"/>
  <c r="W125" i="1"/>
  <c r="V160" i="1"/>
  <c r="W181" i="1"/>
  <c r="W204" i="1" s="1"/>
  <c r="V213" i="1"/>
  <c r="V219" i="1"/>
  <c r="V237" i="1"/>
  <c r="V242" i="1"/>
  <c r="V243" i="1"/>
  <c r="V248" i="1"/>
  <c r="V255" i="1"/>
  <c r="V254" i="1"/>
  <c r="W261" i="1"/>
  <c r="W262" i="1" s="1"/>
  <c r="W278" i="1"/>
  <c r="W280" i="1" s="1"/>
  <c r="W291" i="1"/>
  <c r="W292" i="1" s="1"/>
  <c r="V293" i="1"/>
  <c r="V312" i="1"/>
  <c r="W321" i="1"/>
  <c r="W323" i="1" s="1"/>
  <c r="V323" i="1"/>
  <c r="V377" i="1"/>
  <c r="W367" i="1"/>
  <c r="W377" i="1" s="1"/>
  <c r="O431" i="1"/>
  <c r="V378" i="1"/>
  <c r="V397" i="1"/>
  <c r="W394" i="1"/>
  <c r="W396" i="1" s="1"/>
  <c r="V403" i="1"/>
  <c r="V413" i="1"/>
  <c r="W411" i="1"/>
  <c r="W413" i="1" s="1"/>
  <c r="J431" i="1"/>
  <c r="V423" i="1"/>
  <c r="W57" i="1"/>
  <c r="V101" i="1"/>
  <c r="W105" i="1"/>
  <c r="W22" i="1"/>
  <c r="W23" i="1" s="1"/>
  <c r="W26" i="1"/>
  <c r="W32" i="1" s="1"/>
  <c r="C431" i="1"/>
  <c r="W56" i="1"/>
  <c r="W59" i="1" s="1"/>
  <c r="V126" i="1"/>
  <c r="W207" i="1"/>
  <c r="W213" i="1" s="1"/>
  <c r="W222" i="1"/>
  <c r="W226" i="1" s="1"/>
  <c r="V238" i="1"/>
  <c r="W240" i="1"/>
  <c r="W242" i="1" s="1"/>
  <c r="W257" i="1"/>
  <c r="W258" i="1" s="1"/>
  <c r="W287" i="1"/>
  <c r="W288" i="1" s="1"/>
  <c r="V289" i="1"/>
  <c r="W315" i="1"/>
  <c r="W316" i="1" s="1"/>
  <c r="V337" i="1"/>
  <c r="V345" i="1"/>
  <c r="V355" i="1"/>
  <c r="V383" i="1"/>
  <c r="V396" i="1"/>
  <c r="W401" i="1"/>
  <c r="W403" i="1" s="1"/>
  <c r="W406" i="1"/>
  <c r="W408" i="1" s="1"/>
  <c r="M431" i="1"/>
  <c r="U425" i="1"/>
  <c r="W110" i="1"/>
  <c r="V118" i="1"/>
  <c r="H431" i="1"/>
  <c r="V155" i="1"/>
  <c r="V154" i="1"/>
  <c r="V179" i="1"/>
  <c r="W162" i="1"/>
  <c r="W178" i="1" s="1"/>
  <c r="V205" i="1"/>
  <c r="V262" i="1"/>
  <c r="V276" i="1"/>
  <c r="K431" i="1"/>
  <c r="L431" i="1"/>
  <c r="V300" i="1"/>
  <c r="V363" i="1"/>
  <c r="V392" i="1"/>
  <c r="V414" i="1"/>
  <c r="F431" i="1"/>
  <c r="G431" i="1"/>
  <c r="V421" i="1" l="1"/>
  <c r="V424" i="1"/>
  <c r="W426" i="1"/>
</calcChain>
</file>

<file path=xl/sharedStrings.xml><?xml version="1.0" encoding="utf-8"?>
<sst xmlns="http://schemas.openxmlformats.org/spreadsheetml/2006/main" count="1659" uniqueCount="686">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</sst>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A393" zoomScaleNormal="100" zoomScaleSheetLayoutView="100" workbookViewId="0">
      <selection activeCell="V424" sqref="V42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/>
      <c r="I5" s="614"/>
      <c r="J5" s="614"/>
      <c r="K5" s="612"/>
      <c r="M5" s="25" t="s">
        <v>10</v>
      </c>
      <c r="N5" s="607">
        <v>45142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93" customFormat="1" ht="24" customHeight="1" x14ac:dyDescent="0.2">
      <c r="A6" s="590" t="s">
        <v>12</v>
      </c>
      <c r="B6" s="304"/>
      <c r="C6" s="305"/>
      <c r="D6" s="591" t="s">
        <v>649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Пятница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600" t="str">
        <f>IFERROR(VLOOKUP(DeliveryAddress,Table,3,0),1)</f>
        <v>3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93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0.33333333333333331</v>
      </c>
      <c r="O8" s="585"/>
      <c r="Q8" s="307"/>
      <c r="R8" s="308"/>
      <c r="S8" s="596"/>
      <c r="T8" s="597"/>
      <c r="Y8" s="52"/>
      <c r="Z8" s="52"/>
      <c r="AA8" s="52"/>
    </row>
    <row r="9" spans="1:28" s="29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93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2" t="s">
        <v>54</v>
      </c>
      <c r="S18" s="292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67.5</v>
      </c>
      <c r="V51" s="296">
        <f>IFERROR(IF(U51="",0,CEILING((U51/$H51),1)*$H51),"")</f>
        <v>67.5</v>
      </c>
      <c r="W51" s="37">
        <f>IFERROR(IF(V51=0,"",ROUNDUP(V51/H51,0)*0.00753),"")</f>
        <v>0.18825</v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25</v>
      </c>
      <c r="V52" s="297">
        <f>IFERROR(V50/H50,"0")+IFERROR(V51/H51,"0")</f>
        <v>25</v>
      </c>
      <c r="W52" s="297">
        <f>IFERROR(IF(W50="",0,W50),"0")+IFERROR(IF(W51="",0,W51),"0")</f>
        <v>0.18825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67.5</v>
      </c>
      <c r="V53" s="297">
        <f>IFERROR(SUM(V50:V51),"0")</f>
        <v>67.5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300</v>
      </c>
      <c r="V56" s="296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810</v>
      </c>
      <c r="V57" s="296">
        <f>IFERROR(IF(U57="",0,CEILING((U57/$H57),1)*$H57),"")</f>
        <v>810</v>
      </c>
      <c r="W57" s="37">
        <f>IFERROR(IF(V57=0,"",ROUNDUP(V57/H57,0)*0.00937),"")</f>
        <v>1.6865999999999999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207.77777777777777</v>
      </c>
      <c r="V59" s="297">
        <f>IFERROR(V56/H56,"0")+IFERROR(V57/H57,"0")+IFERROR(V58/H58,"0")</f>
        <v>208</v>
      </c>
      <c r="W59" s="297">
        <f>IFERROR(IF(W56="",0,W56),"0")+IFERROR(IF(W57="",0,W57),"0")+IFERROR(IF(W58="",0,W58),"0")</f>
        <v>2.2955999999999999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1110</v>
      </c>
      <c r="V60" s="297">
        <f>IFERROR(SUM(V56:V58),"0")</f>
        <v>1112.4000000000001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250</v>
      </c>
      <c r="V64" s="296">
        <f t="shared" si="2"/>
        <v>259.20000000000005</v>
      </c>
      <c r="W64" s="37">
        <f>IFERROR(IF(V64=0,"",ROUNDUP(V64/H64,0)*0.02175),"")</f>
        <v>0.52200000000000002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150</v>
      </c>
      <c r="V65" s="296">
        <f t="shared" si="2"/>
        <v>151.20000000000002</v>
      </c>
      <c r="W65" s="37">
        <f>IFERROR(IF(V65=0,"",ROUNDUP(V65/H65,0)*0.02175),"")</f>
        <v>0.30449999999999999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40</v>
      </c>
      <c r="V66" s="296">
        <f t="shared" si="2"/>
        <v>43.2</v>
      </c>
      <c r="W66" s="37">
        <f>IFERROR(IF(V66=0,"",ROUNDUP(V66/H66,0)*0.02175),"")</f>
        <v>8.6999999999999994E-2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65</v>
      </c>
      <c r="V68" s="296">
        <f t="shared" si="2"/>
        <v>66</v>
      </c>
      <c r="W68" s="37">
        <f>IFERROR(IF(V68=0,"",ROUNDUP(V68/H68,0)*0.00753),"")</f>
        <v>0.16566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700</v>
      </c>
      <c r="V69" s="296">
        <f t="shared" si="2"/>
        <v>700</v>
      </c>
      <c r="W69" s="37">
        <f t="shared" ref="W69:W74" si="3">IFERROR(IF(V69=0,"",ROUNDUP(V69/H69,0)*0.00937),"")</f>
        <v>1.63975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801</v>
      </c>
      <c r="V73" s="296">
        <f t="shared" si="2"/>
        <v>801</v>
      </c>
      <c r="W73" s="37">
        <f t="shared" si="3"/>
        <v>1.6678599999999999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45</v>
      </c>
      <c r="V75" s="296">
        <f t="shared" si="2"/>
        <v>45.900000000000006</v>
      </c>
      <c r="W75" s="37">
        <f>IFERROR(IF(V75=0,"",ROUNDUP(V75/H75,0)*0.00753),"")</f>
        <v>0.12801000000000001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360</v>
      </c>
      <c r="V77" s="296">
        <f t="shared" si="2"/>
        <v>360</v>
      </c>
      <c r="W77" s="37">
        <f>IFERROR(IF(V77=0,"",ROUNDUP(V77/H77,0)*0.00937),"")</f>
        <v>0.74960000000000004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512.07407407407413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514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5.2643800000000001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2411</v>
      </c>
      <c r="V80" s="297">
        <f>IFERROR(SUM(V63:V78),"0")</f>
        <v>2426.5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60</v>
      </c>
      <c r="V104" s="296">
        <f t="shared" si="6"/>
        <v>64.8</v>
      </c>
      <c r="W104" s="37">
        <f>IFERROR(IF(V104=0,"",ROUNDUP(V104/H104,0)*0.02175),"")</f>
        <v>0.17399999999999999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1035</v>
      </c>
      <c r="V106" s="296">
        <f t="shared" si="6"/>
        <v>1036.8000000000002</v>
      </c>
      <c r="W106" s="37">
        <f>IFERROR(IF(V106=0,"",ROUNDUP(V106/H106,0)*0.00753),"")</f>
        <v>2.8915199999999999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40</v>
      </c>
      <c r="V109" s="296">
        <f t="shared" si="6"/>
        <v>42</v>
      </c>
      <c r="W109" s="37">
        <f>IFERROR(IF(V109=0,"",ROUNDUP(V109/H109,0)*0.00753),"")</f>
        <v>0.10542</v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404.07407407407402</v>
      </c>
      <c r="V110" s="297">
        <f>IFERROR(V103/H103,"0")+IFERROR(V104/H104,"0")+IFERROR(V105/H105,"0")+IFERROR(V106/H106,"0")+IFERROR(V107/H107,"0")+IFERROR(V108/H108,"0")+IFERROR(V109/H109,"0")</f>
        <v>406.00000000000006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3.1709399999999999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1135</v>
      </c>
      <c r="V111" s="297">
        <f>IFERROR(SUM(V103:V109),"0")</f>
        <v>1143.6000000000001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120</v>
      </c>
      <c r="V114" s="296">
        <f>IFERROR(IF(U114="",0,CEILING((U114/$H114),1)*$H114),"")</f>
        <v>124.8</v>
      </c>
      <c r="W114" s="37">
        <f>IFERROR(IF(V114=0,"",ROUNDUP(V114/H114,0)*0.02175),"")</f>
        <v>0.34799999999999998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15.384615384615385</v>
      </c>
      <c r="V117" s="297">
        <f>IFERROR(V113/H113,"0")+IFERROR(V114/H114,"0")+IFERROR(V115/H115,"0")+IFERROR(V116/H116,"0")</f>
        <v>16</v>
      </c>
      <c r="W117" s="297">
        <f>IFERROR(IF(W113="",0,W113),"0")+IFERROR(IF(W114="",0,W114),"0")+IFERROR(IF(W115="",0,W115),"0")+IFERROR(IF(W116="",0,W116),"0")</f>
        <v>0.34799999999999998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120</v>
      </c>
      <c r="V118" s="297">
        <f>IFERROR(SUM(V113:V116),"0")</f>
        <v>124.8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900</v>
      </c>
      <c r="V121" s="296">
        <f>IFERROR(IF(U121="",0,CEILING((U121/$H121),1)*$H121),"")</f>
        <v>907.19999999999993</v>
      </c>
      <c r="W121" s="37">
        <f>IFERROR(IF(V121=0,"",ROUNDUP(V121/H121,0)*0.02175),"")</f>
        <v>2.4359999999999999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776.7</v>
      </c>
      <c r="V123" s="296">
        <f>IFERROR(IF(U123="",0,CEILING((U123/$H123),1)*$H123),"")</f>
        <v>777.6</v>
      </c>
      <c r="W123" s="37">
        <f>IFERROR(IF(V123=0,"",ROUNDUP(V123/H123,0)*0.00753),"")</f>
        <v>2.1686399999999999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398.77777777777783</v>
      </c>
      <c r="V125" s="297">
        <f>IFERROR(V121/H121,"0")+IFERROR(V122/H122,"0")+IFERROR(V123/H123,"0")+IFERROR(V124/H124,"0")</f>
        <v>400</v>
      </c>
      <c r="W125" s="297">
        <f>IFERROR(IF(W121="",0,W121),"0")+IFERROR(IF(W122="",0,W122),"0")+IFERROR(IF(W123="",0,W123),"0")+IFERROR(IF(W124="",0,W124),"0")</f>
        <v>4.6046399999999998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1676.7</v>
      </c>
      <c r="V126" s="297">
        <f>IFERROR(SUM(V121:V124),"0")</f>
        <v>1684.8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40</v>
      </c>
      <c r="V162" s="296">
        <f t="shared" ref="V162:V177" si="8">IFERROR(IF(U162="",0,CEILING((U162/$H162),1)*$H162),"")</f>
        <v>42</v>
      </c>
      <c r="W162" s="37">
        <f>IFERROR(IF(V162=0,"",ROUNDUP(V162/H162,0)*0.00753),"")</f>
        <v>7.5300000000000006E-2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150</v>
      </c>
      <c r="V164" s="296">
        <f t="shared" si="8"/>
        <v>151.20000000000002</v>
      </c>
      <c r="W164" s="37">
        <f>IFERROR(IF(V164=0,"",ROUNDUP(V164/H164,0)*0.00753),"")</f>
        <v>0.27107999999999999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20</v>
      </c>
      <c r="V165" s="296">
        <f t="shared" si="8"/>
        <v>21</v>
      </c>
      <c r="W165" s="37">
        <f>IFERROR(IF(V165=0,"",ROUNDUP(V165/H165,0)*0.00753),"")</f>
        <v>3.7650000000000003E-2</v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50</v>
      </c>
      <c r="V167" s="296">
        <f t="shared" si="8"/>
        <v>54</v>
      </c>
      <c r="W167" s="37">
        <f>IFERROR(IF(V167=0,"",ROUNDUP(V167/H167,0)*0.00937),"")</f>
        <v>9.3700000000000006E-2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100</v>
      </c>
      <c r="V169" s="296">
        <f t="shared" si="8"/>
        <v>102.60000000000001</v>
      </c>
      <c r="W169" s="37">
        <f>IFERROR(IF(V169=0,"",ROUNDUP(V169/H169,0)*0.00937),"")</f>
        <v>0.17802999999999999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50</v>
      </c>
      <c r="V170" s="296">
        <f t="shared" si="8"/>
        <v>54</v>
      </c>
      <c r="W170" s="37">
        <f>IFERROR(IF(V170=0,"",ROUNDUP(V170/H170,0)*0.00937),"")</f>
        <v>9.3700000000000006E-2</v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10.5</v>
      </c>
      <c r="V171" s="296">
        <f t="shared" si="8"/>
        <v>10.5</v>
      </c>
      <c r="W171" s="37">
        <f>IFERROR(IF(V171=0,"",ROUNDUP(V171/H171,0)*0.00502),"")</f>
        <v>2.5100000000000001E-2</v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140</v>
      </c>
      <c r="V172" s="296">
        <f t="shared" si="8"/>
        <v>140.70000000000002</v>
      </c>
      <c r="W172" s="37">
        <f>IFERROR(IF(V172=0,"",ROUNDUP(V172/H172,0)*0.00502),"")</f>
        <v>0.33634000000000003</v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105</v>
      </c>
      <c r="V174" s="296">
        <f t="shared" si="8"/>
        <v>105</v>
      </c>
      <c r="W174" s="37">
        <f>IFERROR(IF(V174=0,"",ROUNDUP(V174/H174,0)*0.00502),"")</f>
        <v>0.251</v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157.5</v>
      </c>
      <c r="V175" s="296">
        <f t="shared" si="8"/>
        <v>157.5</v>
      </c>
      <c r="W175" s="37">
        <f>IFERROR(IF(V175=0,"",ROUNDUP(V175/H175,0)*0.00502),"")</f>
        <v>0.3765</v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140</v>
      </c>
      <c r="V177" s="296">
        <f t="shared" si="8"/>
        <v>140.70000000000002</v>
      </c>
      <c r="W177" s="37">
        <f>IFERROR(IF(V177=0,"",ROUNDUP(V177/H177,0)*0.00502),"")</f>
        <v>0.33634000000000003</v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350.37037037037032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354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2.0747399999999998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963</v>
      </c>
      <c r="V179" s="297">
        <f>IFERROR(SUM(V162:V177),"0")</f>
        <v>979.20000000000016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10</v>
      </c>
      <c r="V183" s="296">
        <f t="shared" si="9"/>
        <v>12</v>
      </c>
      <c r="W183" s="37">
        <f>IFERROR(IF(V183=0,"",ROUNDUP(V183/H183,0)*0.01196),"")</f>
        <v>3.5880000000000002E-2</v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90</v>
      </c>
      <c r="V187" s="296">
        <f t="shared" si="9"/>
        <v>93.6</v>
      </c>
      <c r="W187" s="37">
        <f>IFERROR(IF(V187=0,"",ROUNDUP(V187/H187,0)*0.02175),"")</f>
        <v>0.26100000000000001</v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360</v>
      </c>
      <c r="V192" s="296">
        <f t="shared" si="9"/>
        <v>360</v>
      </c>
      <c r="W192" s="37">
        <f>IFERROR(IF(V192=0,"",ROUNDUP(V192/H192,0)*0.00753),"")</f>
        <v>1.1294999999999999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560</v>
      </c>
      <c r="V194" s="296">
        <f t="shared" si="9"/>
        <v>561.6</v>
      </c>
      <c r="W194" s="37">
        <f>IFERROR(IF(V194=0,"",ROUNDUP(V194/H194,0)*0.00753),"")</f>
        <v>1.7620200000000001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120</v>
      </c>
      <c r="V199" s="296">
        <f t="shared" si="9"/>
        <v>120</v>
      </c>
      <c r="W199" s="37">
        <f t="shared" si="10"/>
        <v>0.3765</v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480</v>
      </c>
      <c r="V200" s="296">
        <f t="shared" si="9"/>
        <v>480</v>
      </c>
      <c r="W200" s="37">
        <f t="shared" si="10"/>
        <v>1.506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120</v>
      </c>
      <c r="V202" s="296">
        <f t="shared" si="9"/>
        <v>120</v>
      </c>
      <c r="W202" s="37">
        <f t="shared" si="10"/>
        <v>0.3765</v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80</v>
      </c>
      <c r="V203" s="296">
        <f t="shared" si="9"/>
        <v>81.599999999999994</v>
      </c>
      <c r="W203" s="37">
        <f t="shared" si="10"/>
        <v>0.25602000000000003</v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730.70512820512829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733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5.7034200000000004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1820</v>
      </c>
      <c r="V205" s="297">
        <f>IFERROR(SUM(V181:V203),"0")</f>
        <v>1828.8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20</v>
      </c>
      <c r="V207" s="296">
        <f t="shared" ref="V207:V212" si="11">IFERROR(IF(U207="",0,CEILING((U207/$H207),1)*$H207),"")</f>
        <v>25.200000000000003</v>
      </c>
      <c r="W207" s="37">
        <f>IFERROR(IF(V207=0,"",ROUNDUP(V207/H207,0)*0.02175),"")</f>
        <v>6.5250000000000002E-2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100</v>
      </c>
      <c r="V208" s="296">
        <f t="shared" si="11"/>
        <v>101.39999999999999</v>
      </c>
      <c r="W208" s="37">
        <f>IFERROR(IF(V208=0,"",ROUNDUP(V208/H208,0)*0.02175),"")</f>
        <v>0.28275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50</v>
      </c>
      <c r="V209" s="296">
        <f t="shared" si="11"/>
        <v>50.400000000000006</v>
      </c>
      <c r="W209" s="37">
        <f>IFERROR(IF(V209=0,"",ROUNDUP(V209/H209,0)*0.02175),"")</f>
        <v>0.1305</v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21.153846153846153</v>
      </c>
      <c r="V213" s="297">
        <f>IFERROR(V207/H207,"0")+IFERROR(V208/H208,"0")+IFERROR(V209/H209,"0")+IFERROR(V210/H210,"0")+IFERROR(V211/H211,"0")+IFERROR(V212/H212,"0")</f>
        <v>22</v>
      </c>
      <c r="W213" s="297">
        <f>IFERROR(IF(W207="",0,W207),"0")+IFERROR(IF(W208="",0,W208),"0")+IFERROR(IF(W209="",0,W209),"0")+IFERROR(IF(W210="",0,W210),"0")+IFERROR(IF(W211="",0,W211),"0")+IFERROR(IF(W212="",0,W212),"0")</f>
        <v>0.47849999999999998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170</v>
      </c>
      <c r="V214" s="297">
        <f>IFERROR(SUM(V207:V212),"0")</f>
        <v>177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30</v>
      </c>
      <c r="V230" s="296">
        <f t="shared" ref="V230:V236" si="12">IFERROR(IF(U230="",0,CEILING((U230/$H230),1)*$H230),"")</f>
        <v>32.400000000000006</v>
      </c>
      <c r="W230" s="37">
        <f>IFERROR(IF(V230=0,"",ROUNDUP(V230/H230,0)*0.02175),"")</f>
        <v>6.5250000000000002E-2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2.7777777777777777</v>
      </c>
      <c r="V237" s="297">
        <f>IFERROR(V230/H230,"0")+IFERROR(V231/H231,"0")+IFERROR(V232/H232,"0")+IFERROR(V233/H233,"0")+IFERROR(V234/H234,"0")+IFERROR(V235/H235,"0")+IFERROR(V236/H236,"0")</f>
        <v>3.0000000000000004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6.5250000000000002E-2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30</v>
      </c>
      <c r="V238" s="297">
        <f>IFERROR(SUM(V230:V236),"0")</f>
        <v>32.400000000000006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140</v>
      </c>
      <c r="V246" s="296">
        <f>IFERROR(IF(U246="",0,CEILING((U246/$H246),1)*$H246),"")</f>
        <v>141.12</v>
      </c>
      <c r="W246" s="37">
        <f>IFERROR(IF(V246=0,"",ROUNDUP(V246/H246,0)*0.00753),"")</f>
        <v>0.63251999999999997</v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83.333333333333343</v>
      </c>
      <c r="V248" s="297">
        <f>IFERROR(V246/H246,"0")+IFERROR(V247/H247,"0")</f>
        <v>84</v>
      </c>
      <c r="W248" s="297">
        <f>IFERROR(IF(W246="",0,W246),"0")+IFERROR(IF(W247="",0,W247),"0")</f>
        <v>0.63251999999999997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140</v>
      </c>
      <c r="V249" s="297">
        <f>IFERROR(SUM(V246:V247),"0")</f>
        <v>141.12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2520</v>
      </c>
      <c r="V252" s="296">
        <f>IFERROR(IF(U252="",0,CEILING((U252/$H252),1)*$H252),"")</f>
        <v>2520</v>
      </c>
      <c r="W252" s="37">
        <f>IFERROR(IF(V252=0,"",ROUNDUP(V252/H252,0)*0.00753),"")</f>
        <v>7.53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1810.2</v>
      </c>
      <c r="V253" s="296">
        <f>IFERROR(IF(U253="",0,CEILING((U253/$H253),1)*$H253),"")</f>
        <v>1811.88</v>
      </c>
      <c r="W253" s="37">
        <f>IFERROR(IF(V253=0,"",ROUNDUP(V253/H253,0)*0.00753),"")</f>
        <v>5.4140700000000006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1718.3333333333335</v>
      </c>
      <c r="V254" s="297">
        <f>IFERROR(V251/H251,"0")+IFERROR(V252/H252,"0")+IFERROR(V253/H253,"0")</f>
        <v>1719</v>
      </c>
      <c r="W254" s="297">
        <f>IFERROR(IF(W251="",0,W251),"0")+IFERROR(IF(W252="",0,W252),"0")+IFERROR(IF(W253="",0,W253),"0")</f>
        <v>12.94407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4330.2</v>
      </c>
      <c r="V255" s="297">
        <f>IFERROR(SUM(V251:V253),"0")</f>
        <v>4331.88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34.200000000000003</v>
      </c>
      <c r="V257" s="296">
        <f>IFERROR(IF(U257="",0,CEILING((U257/$H257),1)*$H257),"")</f>
        <v>34.199999999999996</v>
      </c>
      <c r="W257" s="37">
        <f>IFERROR(IF(V257=0,"",ROUNDUP(V257/H257,0)*0.00753),"")</f>
        <v>0.11295000000000001</v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15.000000000000002</v>
      </c>
      <c r="V258" s="297">
        <f>IFERROR(V257/H257,"0")</f>
        <v>15</v>
      </c>
      <c r="W258" s="297">
        <f>IFERROR(IF(W257="",0,W257),"0")</f>
        <v>0.11295000000000001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34.200000000000003</v>
      </c>
      <c r="V259" s="297">
        <f>IFERROR(SUM(V257:V257),"0")</f>
        <v>34.199999999999996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1200</v>
      </c>
      <c r="V268" s="296">
        <f t="shared" si="13"/>
        <v>1200</v>
      </c>
      <c r="W268" s="37">
        <f>IFERROR(IF(V268=0,"",ROUNDUP(V268/H268,0)*0.02175),"")</f>
        <v>1.7399999999999998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50</v>
      </c>
      <c r="V273" s="296">
        <f t="shared" si="13"/>
        <v>50</v>
      </c>
      <c r="W273" s="37">
        <f>IFERROR(IF(V273=0,"",ROUNDUP(V273/H273,0)*0.00937),"")</f>
        <v>9.3700000000000006E-2</v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15</v>
      </c>
      <c r="V274" s="296">
        <f t="shared" si="13"/>
        <v>15</v>
      </c>
      <c r="W274" s="37">
        <f>IFERROR(IF(V274=0,"",ROUNDUP(V274/H274,0)*0.00937),"")</f>
        <v>2.811E-2</v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93</v>
      </c>
      <c r="V275" s="297">
        <f>IFERROR(V267/H267,"0")+IFERROR(V268/H268,"0")+IFERROR(V269/H269,"0")+IFERROR(V270/H270,"0")+IFERROR(V271/H271,"0")+IFERROR(V272/H272,"0")+IFERROR(V273/H273,"0")+IFERROR(V274/H274,"0")</f>
        <v>93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1.86181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1265</v>
      </c>
      <c r="V276" s="297">
        <f>IFERROR(SUM(V267:V274),"0")</f>
        <v>1265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8</v>
      </c>
      <c r="V279" s="296">
        <f>IFERROR(IF(U279="",0,CEILING((U279/$H279),1)*$H279),"")</f>
        <v>8</v>
      </c>
      <c r="W279" s="37">
        <f>IFERROR(IF(V279=0,"",ROUNDUP(V279/H279,0)*0.00937),"")</f>
        <v>1.874E-2</v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2</v>
      </c>
      <c r="V280" s="297">
        <f>IFERROR(V278/H278,"0")+IFERROR(V279/H279,"0")</f>
        <v>2</v>
      </c>
      <c r="W280" s="297">
        <f>IFERROR(IF(W278="",0,W278),"0")+IFERROR(IF(W279="",0,W279),"0")</f>
        <v>1.874E-2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8</v>
      </c>
      <c r="V281" s="297">
        <f>IFERROR(SUM(V278:V279),"0")</f>
        <v>8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140</v>
      </c>
      <c r="V287" s="296">
        <f>IFERROR(IF(U287="",0,CEILING((U287/$H287),1)*$H287),"")</f>
        <v>140.4</v>
      </c>
      <c r="W287" s="37">
        <f>IFERROR(IF(V287=0,"",ROUNDUP(V287/H287,0)*0.02175),"")</f>
        <v>0.39149999999999996</v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17.948717948717949</v>
      </c>
      <c r="V288" s="297">
        <f>IFERROR(V287/H287,"0")</f>
        <v>18</v>
      </c>
      <c r="W288" s="297">
        <f>IFERROR(IF(W287="",0,W287),"0")</f>
        <v>0.39149999999999996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140</v>
      </c>
      <c r="V289" s="297">
        <f>IFERROR(SUM(V287:V287),"0")</f>
        <v>140.4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60</v>
      </c>
      <c r="V291" s="296">
        <f>IFERROR(IF(U291="",0,CEILING((U291/$H291),1)*$H291),"")</f>
        <v>62.4</v>
      </c>
      <c r="W291" s="37">
        <f>IFERROR(IF(V291=0,"",ROUNDUP(V291/H291,0)*0.02175),"")</f>
        <v>0.17399999999999999</v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7.6923076923076925</v>
      </c>
      <c r="V292" s="297">
        <f>IFERROR(V291/H291,"0")</f>
        <v>8</v>
      </c>
      <c r="W292" s="297">
        <f>IFERROR(IF(W291="",0,W291),"0")</f>
        <v>0.17399999999999999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60</v>
      </c>
      <c r="V293" s="297">
        <f>IFERROR(SUM(V291:V291),"0")</f>
        <v>62.4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30</v>
      </c>
      <c r="V308" s="296">
        <f>IFERROR(IF(U308="",0,CEILING((U308/$H308),1)*$H308),"")</f>
        <v>31.2</v>
      </c>
      <c r="W308" s="37">
        <f>IFERROR(IF(V308=0,"",ROUNDUP(V308/H308,0)*0.02175),"")</f>
        <v>8.6999999999999994E-2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3.8461538461538463</v>
      </c>
      <c r="V312" s="297">
        <f>IFERROR(V308/H308,"0")+IFERROR(V309/H309,"0")+IFERROR(V310/H310,"0")+IFERROR(V311/H311,"0")</f>
        <v>4</v>
      </c>
      <c r="W312" s="297">
        <f>IFERROR(IF(W308="",0,W308),"0")+IFERROR(IF(W309="",0,W309),"0")+IFERROR(IF(W310="",0,W310),"0")+IFERROR(IF(W311="",0,W311),"0")</f>
        <v>8.6999999999999994E-2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30</v>
      </c>
      <c r="V313" s="297">
        <f>IFERROR(SUM(V308:V311),"0")</f>
        <v>31.2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70</v>
      </c>
      <c r="V332" s="296">
        <f t="shared" si="14"/>
        <v>71.400000000000006</v>
      </c>
      <c r="W332" s="37">
        <f>IFERROR(IF(V332=0,"",ROUNDUP(V332/H332,0)*0.00753),"")</f>
        <v>0.12801000000000001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157.5</v>
      </c>
      <c r="V333" s="296">
        <f t="shared" si="14"/>
        <v>157.5</v>
      </c>
      <c r="W333" s="37">
        <f>IFERROR(IF(V333=0,"",ROUNDUP(V333/H333,0)*0.00502),"")</f>
        <v>0.3765</v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231</v>
      </c>
      <c r="V334" s="296">
        <f t="shared" si="14"/>
        <v>231</v>
      </c>
      <c r="W334" s="37">
        <f>IFERROR(IF(V334=0,"",ROUNDUP(V334/H334,0)*0.00502),"")</f>
        <v>0.55220000000000002</v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87.5</v>
      </c>
      <c r="V336" s="296">
        <f t="shared" si="14"/>
        <v>88.2</v>
      </c>
      <c r="W336" s="37">
        <f>IFERROR(IF(V336=0,"",ROUNDUP(V336/H336,0)*0.00502),"")</f>
        <v>0.21084</v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243.33333333333331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244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1.26755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546</v>
      </c>
      <c r="V338" s="297">
        <f>IFERROR(SUM(V326:V336),"0")</f>
        <v>548.1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100</v>
      </c>
      <c r="V357" s="296">
        <f>IFERROR(IF(U357="",0,CEILING((U357/$H357),1)*$H357),"")</f>
        <v>100.80000000000001</v>
      </c>
      <c r="W357" s="37">
        <f>IFERROR(IF(V357=0,"",ROUNDUP(V357/H357,0)*0.00753),"")</f>
        <v>0.18071999999999999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266</v>
      </c>
      <c r="V360" s="296">
        <f>IFERROR(IF(U360="",0,CEILING((U360/$H360),1)*$H360),"")</f>
        <v>266.7</v>
      </c>
      <c r="W360" s="37">
        <f>IFERROR(IF(V360=0,"",ROUNDUP(V360/H360,0)*0.00502),"")</f>
        <v>0.63754</v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150.47619047619048</v>
      </c>
      <c r="V362" s="297">
        <f>IFERROR(V357/H357,"0")+IFERROR(V358/H358,"0")+IFERROR(V359/H359,"0")+IFERROR(V360/H360,"0")+IFERROR(V361/H361,"0")</f>
        <v>151</v>
      </c>
      <c r="W362" s="297">
        <f>IFERROR(IF(W357="",0,W357),"0")+IFERROR(IF(W358="",0,W358),"0")+IFERROR(IF(W359="",0,W359),"0")+IFERROR(IF(W360="",0,W360),"0")+IFERROR(IF(W361="",0,W361),"0")</f>
        <v>0.81825999999999999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366</v>
      </c>
      <c r="V363" s="297">
        <f>IFERROR(SUM(V357:V361),"0")</f>
        <v>367.5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50</v>
      </c>
      <c r="V367" s="296">
        <f t="shared" ref="V367:V376" si="15">IFERROR(IF(U367="",0,CEILING((U367/$H367),1)*$H367),"")</f>
        <v>52.800000000000004</v>
      </c>
      <c r="W367" s="37">
        <f>IFERROR(IF(V367=0,"",ROUNDUP(V367/H367,0)*0.01196),"")</f>
        <v>0.1196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150</v>
      </c>
      <c r="V368" s="296">
        <f t="shared" si="15"/>
        <v>153.12</v>
      </c>
      <c r="W368" s="37">
        <f>IFERROR(IF(V368=0,"",ROUNDUP(V368/H368,0)*0.01196),"")</f>
        <v>0.34683999999999998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100</v>
      </c>
      <c r="V370" s="296">
        <f t="shared" si="15"/>
        <v>100.32000000000001</v>
      </c>
      <c r="W370" s="37">
        <f>IFERROR(IF(V370=0,"",ROUNDUP(V370/H370,0)*0.01196),"")</f>
        <v>0.22724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36</v>
      </c>
      <c r="V371" s="296">
        <f t="shared" si="15"/>
        <v>36</v>
      </c>
      <c r="W371" s="37">
        <f>IFERROR(IF(V371=0,"",ROUNDUP(V371/H371,0)*0.00753),"")</f>
        <v>0.11295000000000001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20</v>
      </c>
      <c r="V375" s="296">
        <f t="shared" si="15"/>
        <v>21.599999999999998</v>
      </c>
      <c r="W375" s="37">
        <f>IFERROR(IF(V375=0,"",ROUNDUP(V375/H375,0)*0.00753),"")</f>
        <v>6.7769999999999997E-2</v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80.151515151515142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82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0.87439999999999996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356</v>
      </c>
      <c r="V378" s="297">
        <f>IFERROR(SUM(V367:V376),"0")</f>
        <v>363.84000000000003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50</v>
      </c>
      <c r="V380" s="296">
        <f>IFERROR(IF(U380="",0,CEILING((U380/$H380),1)*$H380),"")</f>
        <v>52.800000000000004</v>
      </c>
      <c r="W380" s="37">
        <f>IFERROR(IF(V380=0,"",ROUNDUP(V380/H380,0)*0.01196),"")</f>
        <v>0.1196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9.4696969696969688</v>
      </c>
      <c r="V382" s="297">
        <f>IFERROR(V380/H380,"0")+IFERROR(V381/H381,"0")</f>
        <v>10</v>
      </c>
      <c r="W382" s="297">
        <f>IFERROR(IF(W380="",0,W380),"0")+IFERROR(IF(W381="",0,W381),"0")</f>
        <v>0.1196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50</v>
      </c>
      <c r="V383" s="297">
        <f>IFERROR(SUM(V380:V381),"0")</f>
        <v>52.800000000000004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50</v>
      </c>
      <c r="V386" s="296">
        <f t="shared" si="16"/>
        <v>52.800000000000004</v>
      </c>
      <c r="W386" s="37">
        <f>IFERROR(IF(V386=0,"",ROUNDUP(V386/H386,0)*0.01196),"")</f>
        <v>0.1196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100</v>
      </c>
      <c r="V387" s="296">
        <f t="shared" si="16"/>
        <v>100.32000000000001</v>
      </c>
      <c r="W387" s="37">
        <f>IFERROR(IF(V387=0,"",ROUNDUP(V387/H387,0)*0.01196),"")</f>
        <v>0.22724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28.409090909090907</v>
      </c>
      <c r="V391" s="297">
        <f>IFERROR(V385/H385,"0")+IFERROR(V386/H386,"0")+IFERROR(V387/H387,"0")+IFERROR(V388/H388,"0")+IFERROR(V389/H389,"0")+IFERROR(V390/H390,"0")</f>
        <v>29</v>
      </c>
      <c r="W391" s="297">
        <f>IFERROR(IF(W385="",0,W385),"0")+IFERROR(IF(W386="",0,W386),"0")+IFERROR(IF(W387="",0,W387),"0")+IFERROR(IF(W388="",0,W388),"0")+IFERROR(IF(W389="",0,W389),"0")+IFERROR(IF(W390="",0,W390),"0")</f>
        <v>0.34683999999999998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150</v>
      </c>
      <c r="V392" s="297">
        <f>IFERROR(SUM(V385:V390),"0")</f>
        <v>153.12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30</v>
      </c>
      <c r="V402" s="296">
        <f>IFERROR(IF(U402="",0,CEILING((U402/$H402),1)*$H402),"")</f>
        <v>36</v>
      </c>
      <c r="W402" s="37">
        <f>IFERROR(IF(V402=0,"",ROUNDUP(V402/H402,0)*0.02175),"")</f>
        <v>6.5250000000000002E-2</v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2.5</v>
      </c>
      <c r="V403" s="297">
        <f>IFERROR(V401/H401,"0")+IFERROR(V402/H402,"0")</f>
        <v>3</v>
      </c>
      <c r="W403" s="297">
        <f>IFERROR(IF(W401="",0,W401),"0")+IFERROR(IF(W402="",0,W402),"0")</f>
        <v>6.5250000000000002E-2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30</v>
      </c>
      <c r="V404" s="297">
        <f>IFERROR(SUM(V401:V402),"0")</f>
        <v>36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300</v>
      </c>
      <c r="V416" s="296">
        <f>IFERROR(IF(U416="",0,CEILING((U416/$H416),1)*$H416),"")</f>
        <v>304.2</v>
      </c>
      <c r="W416" s="37">
        <f>IFERROR(IF(V416=0,"",ROUNDUP(V416/H416,0)*0.02175),"")</f>
        <v>0.84824999999999995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38.46153846153846</v>
      </c>
      <c r="V419" s="297">
        <f>IFERROR(V416/H416,"0")+IFERROR(V417/H417,"0")+IFERROR(V418/H418,"0")</f>
        <v>39</v>
      </c>
      <c r="W419" s="297">
        <f>IFERROR(IF(W416="",0,W416),"0")+IFERROR(IF(W417="",0,W417),"0")+IFERROR(IF(W418="",0,W418),"0")</f>
        <v>0.84824999999999995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300</v>
      </c>
      <c r="V420" s="297">
        <f>IFERROR(SUM(V416:V418),"0")</f>
        <v>304.2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17308.600000000002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17416.760000000002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18711.562005550008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18827.102000000003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39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39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19686.562005550008</v>
      </c>
      <c r="V424" s="297">
        <f>GrossWeightTotalR+PalletQtyTotalR*25</f>
        <v>19802.102000000003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5162.0506530506536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5182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44.756459999999997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67.5</v>
      </c>
      <c r="D431" s="47">
        <f>IFERROR(V56*1,"0")+IFERROR(V57*1,"0")+IFERROR(V58*1,"0")</f>
        <v>1112.4000000000001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3694.9000000000005</v>
      </c>
      <c r="F431" s="47">
        <f>IFERROR(V121*1,"0")+IFERROR(V122*1,"0")+IFERROR(V123*1,"0")+IFERROR(V124*1,"0")</f>
        <v>1684.8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2985</v>
      </c>
      <c r="I431" s="47">
        <f>IFERROR(V230*1,"0")+IFERROR(V231*1,"0")+IFERROR(V232*1,"0")+IFERROR(V233*1,"0")+IFERROR(V234*1,"0")+IFERROR(V235*1,"0")+IFERROR(V236*1,"0")+IFERROR(V240*1,"0")+IFERROR(V241*1,"0")</f>
        <v>32.400000000000006</v>
      </c>
      <c r="J431" s="47">
        <f>IFERROR(V246*1,"0")+IFERROR(V247*1,"0")+IFERROR(V251*1,"0")+IFERROR(V252*1,"0")+IFERROR(V253*1,"0")+IFERROR(V257*1,"0")+IFERROR(V261*1,"0")</f>
        <v>4507.2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1475.8000000000002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31.2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548.1</v>
      </c>
      <c r="N431" s="47">
        <f>IFERROR(V352*1,"0")+IFERROR(V353*1,"0")+IFERROR(V357*1,"0")+IFERROR(V358*1,"0")+IFERROR(V359*1,"0")+IFERROR(V360*1,"0")+IFERROR(V361*1,"0")</f>
        <v>367.5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569.7600000000001</v>
      </c>
      <c r="P431" s="47">
        <f>IFERROR(V401*1,"0")+IFERROR(V402*1,"0")+IFERROR(V406*1,"0")+IFERROR(V407*1,"0")+IFERROR(V411*1,"0")+IFERROR(V412*1,"0")+IFERROR(V416*1,"0")+IFERROR(V417*1,"0")+IFERROR(V418*1,"0")</f>
        <v>340.2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2023-08-02T11:06:45Z</dcterms:modified>
</cp:coreProperties>
</file>