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U419" i="1"/>
  <c r="W418" i="1"/>
  <c r="V418" i="1"/>
  <c r="V417" i="1"/>
  <c r="V420" i="1" s="1"/>
  <c r="W416" i="1"/>
  <c r="V416" i="1"/>
  <c r="U414" i="1"/>
  <c r="U413" i="1"/>
  <c r="V412" i="1"/>
  <c r="W412" i="1" s="1"/>
  <c r="V411" i="1"/>
  <c r="U409" i="1"/>
  <c r="U408" i="1"/>
  <c r="W407" i="1"/>
  <c r="V407" i="1"/>
  <c r="V406" i="1"/>
  <c r="V409" i="1" s="1"/>
  <c r="U404" i="1"/>
  <c r="U403" i="1"/>
  <c r="V402" i="1"/>
  <c r="W402" i="1" s="1"/>
  <c r="V401" i="1"/>
  <c r="P431" i="1" s="1"/>
  <c r="U397" i="1"/>
  <c r="U396" i="1"/>
  <c r="V395" i="1"/>
  <c r="W395" i="1" s="1"/>
  <c r="M395" i="1"/>
  <c r="V394" i="1"/>
  <c r="V396" i="1" s="1"/>
  <c r="M394" i="1"/>
  <c r="U392" i="1"/>
  <c r="U391" i="1"/>
  <c r="V390" i="1"/>
  <c r="W390" i="1" s="1"/>
  <c r="W389" i="1"/>
  <c r="V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V380" i="1"/>
  <c r="W380" i="1" s="1"/>
  <c r="W382" i="1" s="1"/>
  <c r="M380" i="1"/>
  <c r="U378" i="1"/>
  <c r="U377" i="1"/>
  <c r="W376" i="1"/>
  <c r="V376" i="1"/>
  <c r="V375" i="1"/>
  <c r="W375" i="1" s="1"/>
  <c r="M375" i="1"/>
  <c r="W374" i="1"/>
  <c r="V374" i="1"/>
  <c r="V373" i="1"/>
  <c r="W373" i="1" s="1"/>
  <c r="W372" i="1"/>
  <c r="V372" i="1"/>
  <c r="V371" i="1"/>
  <c r="W371" i="1" s="1"/>
  <c r="M371" i="1"/>
  <c r="V370" i="1"/>
  <c r="W370" i="1" s="1"/>
  <c r="M370" i="1"/>
  <c r="W369" i="1"/>
  <c r="V369" i="1"/>
  <c r="V368" i="1"/>
  <c r="W368" i="1" s="1"/>
  <c r="M368" i="1"/>
  <c r="V367" i="1"/>
  <c r="M367" i="1"/>
  <c r="U363" i="1"/>
  <c r="U362" i="1"/>
  <c r="V361" i="1"/>
  <c r="W361" i="1" s="1"/>
  <c r="W360" i="1"/>
  <c r="V360" i="1"/>
  <c r="M360" i="1"/>
  <c r="V359" i="1"/>
  <c r="W359" i="1" s="1"/>
  <c r="M359" i="1"/>
  <c r="V358" i="1"/>
  <c r="W358" i="1" s="1"/>
  <c r="M358" i="1"/>
  <c r="W357" i="1"/>
  <c r="W362" i="1" s="1"/>
  <c r="V357" i="1"/>
  <c r="M357" i="1"/>
  <c r="U355" i="1"/>
  <c r="U354" i="1"/>
  <c r="W353" i="1"/>
  <c r="V353" i="1"/>
  <c r="M353" i="1"/>
  <c r="V352" i="1"/>
  <c r="M352" i="1"/>
  <c r="U349" i="1"/>
  <c r="U348" i="1"/>
  <c r="V347" i="1"/>
  <c r="V348" i="1" s="1"/>
  <c r="U345" i="1"/>
  <c r="U344" i="1"/>
  <c r="V343" i="1"/>
  <c r="W343" i="1" s="1"/>
  <c r="M343" i="1"/>
  <c r="V342" i="1"/>
  <c r="W342" i="1" s="1"/>
  <c r="M342" i="1"/>
  <c r="W341" i="1"/>
  <c r="V341" i="1"/>
  <c r="V340" i="1"/>
  <c r="M340" i="1"/>
  <c r="U338" i="1"/>
  <c r="U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W329" i="1"/>
  <c r="V329" i="1"/>
  <c r="V328" i="1"/>
  <c r="W328" i="1" s="1"/>
  <c r="V327" i="1"/>
  <c r="V337" i="1" s="1"/>
  <c r="V326" i="1"/>
  <c r="V324" i="1"/>
  <c r="U324" i="1"/>
  <c r="V323" i="1"/>
  <c r="U323" i="1"/>
  <c r="W322" i="1"/>
  <c r="V322" i="1"/>
  <c r="W321" i="1"/>
  <c r="W323" i="1" s="1"/>
  <c r="V321" i="1"/>
  <c r="M431" i="1" s="1"/>
  <c r="M321" i="1"/>
  <c r="U317" i="1"/>
  <c r="U316" i="1"/>
  <c r="V315" i="1"/>
  <c r="V317" i="1" s="1"/>
  <c r="U313" i="1"/>
  <c r="U312" i="1"/>
  <c r="V311" i="1"/>
  <c r="W311" i="1" s="1"/>
  <c r="V310" i="1"/>
  <c r="V312" i="1" s="1"/>
  <c r="M310" i="1"/>
  <c r="V309" i="1"/>
  <c r="V313" i="1" s="1"/>
  <c r="W308" i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V293" i="1"/>
  <c r="U293" i="1"/>
  <c r="U292" i="1"/>
  <c r="W291" i="1"/>
  <c r="W292" i="1" s="1"/>
  <c r="V291" i="1"/>
  <c r="V292" i="1" s="1"/>
  <c r="M291" i="1"/>
  <c r="U289" i="1"/>
  <c r="U288" i="1"/>
  <c r="V287" i="1"/>
  <c r="V288" i="1" s="1"/>
  <c r="M287" i="1"/>
  <c r="U285" i="1"/>
  <c r="U284" i="1"/>
  <c r="V283" i="1"/>
  <c r="V284" i="1" s="1"/>
  <c r="M283" i="1"/>
  <c r="U281" i="1"/>
  <c r="U280" i="1"/>
  <c r="V279" i="1"/>
  <c r="W279" i="1" s="1"/>
  <c r="M279" i="1"/>
  <c r="W278" i="1"/>
  <c r="V278" i="1"/>
  <c r="M278" i="1"/>
  <c r="U276" i="1"/>
  <c r="U275" i="1"/>
  <c r="V274" i="1"/>
  <c r="W274" i="1" s="1"/>
  <c r="M274" i="1"/>
  <c r="V273" i="1"/>
  <c r="W273" i="1" s="1"/>
  <c r="M273" i="1"/>
  <c r="W272" i="1"/>
  <c r="V272" i="1"/>
  <c r="V271" i="1"/>
  <c r="W271" i="1" s="1"/>
  <c r="M271" i="1"/>
  <c r="V270" i="1"/>
  <c r="W270" i="1" s="1"/>
  <c r="M270" i="1"/>
  <c r="W269" i="1"/>
  <c r="V269" i="1"/>
  <c r="M269" i="1"/>
  <c r="V268" i="1"/>
  <c r="W268" i="1" s="1"/>
  <c r="M268" i="1"/>
  <c r="V267" i="1"/>
  <c r="M267" i="1"/>
  <c r="U263" i="1"/>
  <c r="V262" i="1"/>
  <c r="U262" i="1"/>
  <c r="W261" i="1"/>
  <c r="W262" i="1" s="1"/>
  <c r="V261" i="1"/>
  <c r="V263" i="1" s="1"/>
  <c r="M261" i="1"/>
  <c r="U259" i="1"/>
  <c r="U258" i="1"/>
  <c r="V257" i="1"/>
  <c r="V259" i="1" s="1"/>
  <c r="M257" i="1"/>
  <c r="U255" i="1"/>
  <c r="V254" i="1"/>
  <c r="U254" i="1"/>
  <c r="V253" i="1"/>
  <c r="W253" i="1" s="1"/>
  <c r="M253" i="1"/>
  <c r="V252" i="1"/>
  <c r="W252" i="1" s="1"/>
  <c r="M252" i="1"/>
  <c r="W251" i="1"/>
  <c r="V251" i="1"/>
  <c r="V255" i="1" s="1"/>
  <c r="M251" i="1"/>
  <c r="U249" i="1"/>
  <c r="V248" i="1"/>
  <c r="U248" i="1"/>
  <c r="W247" i="1"/>
  <c r="V247" i="1"/>
  <c r="M247" i="1"/>
  <c r="V246" i="1"/>
  <c r="M246" i="1"/>
  <c r="U243" i="1"/>
  <c r="U242" i="1"/>
  <c r="W241" i="1"/>
  <c r="V241" i="1"/>
  <c r="M241" i="1"/>
  <c r="V240" i="1"/>
  <c r="V242" i="1" s="1"/>
  <c r="M240" i="1"/>
  <c r="U238" i="1"/>
  <c r="U237" i="1"/>
  <c r="V236" i="1"/>
  <c r="W236" i="1" s="1"/>
  <c r="M236" i="1"/>
  <c r="V235" i="1"/>
  <c r="W235" i="1" s="1"/>
  <c r="M235" i="1"/>
  <c r="W234" i="1"/>
  <c r="V234" i="1"/>
  <c r="M234" i="1"/>
  <c r="V233" i="1"/>
  <c r="W233" i="1" s="1"/>
  <c r="M233" i="1"/>
  <c r="V232" i="1"/>
  <c r="W232" i="1" s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W224" i="1"/>
  <c r="V224" i="1"/>
  <c r="V223" i="1"/>
  <c r="W223" i="1" s="1"/>
  <c r="V222" i="1"/>
  <c r="V227" i="1" s="1"/>
  <c r="M222" i="1"/>
  <c r="U220" i="1"/>
  <c r="U219" i="1"/>
  <c r="V218" i="1"/>
  <c r="W218" i="1" s="1"/>
  <c r="M218" i="1"/>
  <c r="V217" i="1"/>
  <c r="W217" i="1" s="1"/>
  <c r="W216" i="1"/>
  <c r="V216" i="1"/>
  <c r="V219" i="1" s="1"/>
  <c r="U214" i="1"/>
  <c r="U213" i="1"/>
  <c r="V212" i="1"/>
  <c r="W212" i="1" s="1"/>
  <c r="V211" i="1"/>
  <c r="W211" i="1" s="1"/>
  <c r="W210" i="1"/>
  <c r="V210" i="1"/>
  <c r="V209" i="1"/>
  <c r="W209" i="1" s="1"/>
  <c r="M209" i="1"/>
  <c r="W208" i="1"/>
  <c r="V208" i="1"/>
  <c r="M208" i="1"/>
  <c r="V207" i="1"/>
  <c r="V213" i="1" s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W195" i="1"/>
  <c r="V195" i="1"/>
  <c r="V194" i="1"/>
  <c r="W194" i="1" s="1"/>
  <c r="V193" i="1"/>
  <c r="W193" i="1" s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V182" i="1"/>
  <c r="W182" i="1" s="1"/>
  <c r="W181" i="1"/>
  <c r="V181" i="1"/>
  <c r="V205" i="1" s="1"/>
  <c r="U179" i="1"/>
  <c r="U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W164" i="1"/>
  <c r="V164" i="1"/>
  <c r="M164" i="1"/>
  <c r="V163" i="1"/>
  <c r="V178" i="1" s="1"/>
  <c r="M163" i="1"/>
  <c r="V162" i="1"/>
  <c r="M162" i="1"/>
  <c r="V160" i="1"/>
  <c r="U160" i="1"/>
  <c r="U159" i="1"/>
  <c r="V158" i="1"/>
  <c r="W158" i="1" s="1"/>
  <c r="V157" i="1"/>
  <c r="W157" i="1" s="1"/>
  <c r="W159" i="1" s="1"/>
  <c r="U155" i="1"/>
  <c r="U154" i="1"/>
  <c r="W153" i="1"/>
  <c r="V153" i="1"/>
  <c r="M153" i="1"/>
  <c r="V152" i="1"/>
  <c r="W152" i="1" s="1"/>
  <c r="M152" i="1"/>
  <c r="W151" i="1"/>
  <c r="V151" i="1"/>
  <c r="V150" i="1"/>
  <c r="W150" i="1" s="1"/>
  <c r="W149" i="1"/>
  <c r="V149" i="1"/>
  <c r="M149" i="1"/>
  <c r="W148" i="1"/>
  <c r="V148" i="1"/>
  <c r="M148" i="1"/>
  <c r="V147" i="1"/>
  <c r="W147" i="1" s="1"/>
  <c r="M147" i="1"/>
  <c r="V146" i="1"/>
  <c r="W146" i="1" s="1"/>
  <c r="M146" i="1"/>
  <c r="W145" i="1"/>
  <c r="V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U134" i="1"/>
  <c r="U133" i="1"/>
  <c r="V132" i="1"/>
  <c r="W132" i="1" s="1"/>
  <c r="M132" i="1"/>
  <c r="V131" i="1"/>
  <c r="W131" i="1" s="1"/>
  <c r="M131" i="1"/>
  <c r="W130" i="1"/>
  <c r="W133" i="1" s="1"/>
  <c r="V130" i="1"/>
  <c r="M130" i="1"/>
  <c r="U126" i="1"/>
  <c r="U125" i="1"/>
  <c r="W124" i="1"/>
  <c r="V124" i="1"/>
  <c r="M124" i="1"/>
  <c r="V123" i="1"/>
  <c r="W123" i="1" s="1"/>
  <c r="M123" i="1"/>
  <c r="V122" i="1"/>
  <c r="W122" i="1" s="1"/>
  <c r="M122" i="1"/>
  <c r="V121" i="1"/>
  <c r="V126" i="1" s="1"/>
  <c r="M121" i="1"/>
  <c r="U118" i="1"/>
  <c r="U117" i="1"/>
  <c r="V116" i="1"/>
  <c r="W116" i="1" s="1"/>
  <c r="W115" i="1"/>
  <c r="V115" i="1"/>
  <c r="V114" i="1"/>
  <c r="W114" i="1" s="1"/>
  <c r="M114" i="1"/>
  <c r="W113" i="1"/>
  <c r="W117" i="1" s="1"/>
  <c r="V113" i="1"/>
  <c r="M113" i="1"/>
  <c r="U111" i="1"/>
  <c r="U421" i="1" s="1"/>
  <c r="U110" i="1"/>
  <c r="V109" i="1"/>
  <c r="W109" i="1" s="1"/>
  <c r="M109" i="1"/>
  <c r="V108" i="1"/>
  <c r="W108" i="1" s="1"/>
  <c r="W107" i="1"/>
  <c r="V107" i="1"/>
  <c r="V106" i="1"/>
  <c r="W106" i="1" s="1"/>
  <c r="W105" i="1"/>
  <c r="V105" i="1"/>
  <c r="M105" i="1"/>
  <c r="V104" i="1"/>
  <c r="W104" i="1" s="1"/>
  <c r="M104" i="1"/>
  <c r="V103" i="1"/>
  <c r="V110" i="1" s="1"/>
  <c r="U101" i="1"/>
  <c r="U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V101" i="1" s="1"/>
  <c r="M93" i="1"/>
  <c r="V92" i="1"/>
  <c r="W92" i="1" s="1"/>
  <c r="M92" i="1"/>
  <c r="V91" i="1"/>
  <c r="W91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V82" i="1"/>
  <c r="W82" i="1" s="1"/>
  <c r="W88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V79" i="1" s="1"/>
  <c r="M64" i="1"/>
  <c r="V63" i="1"/>
  <c r="V80" i="1" s="1"/>
  <c r="M63" i="1"/>
  <c r="U60" i="1"/>
  <c r="U59" i="1"/>
  <c r="V58" i="1"/>
  <c r="W58" i="1" s="1"/>
  <c r="W57" i="1"/>
  <c r="V57" i="1"/>
  <c r="M57" i="1"/>
  <c r="V56" i="1"/>
  <c r="D431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U24" i="1"/>
  <c r="U23" i="1"/>
  <c r="V22" i="1"/>
  <c r="W22" i="1" s="1"/>
  <c r="W23" i="1" s="1"/>
  <c r="H10" i="1"/>
  <c r="A9" i="1"/>
  <c r="H9" i="1" s="1"/>
  <c r="D7" i="1"/>
  <c r="N6" i="1"/>
  <c r="M2" i="1"/>
  <c r="J9" i="1" l="1"/>
  <c r="W204" i="1"/>
  <c r="W254" i="1"/>
  <c r="W237" i="1"/>
  <c r="W219" i="1"/>
  <c r="W280" i="1"/>
  <c r="W391" i="1"/>
  <c r="V59" i="1"/>
  <c r="V89" i="1"/>
  <c r="V377" i="1"/>
  <c r="W367" i="1"/>
  <c r="W377" i="1" s="1"/>
  <c r="O431" i="1"/>
  <c r="A10" i="1"/>
  <c r="W26" i="1"/>
  <c r="W32" i="1" s="1"/>
  <c r="V32" i="1"/>
  <c r="C431" i="1"/>
  <c r="W56" i="1"/>
  <c r="W59" i="1" s="1"/>
  <c r="W64" i="1"/>
  <c r="V88" i="1"/>
  <c r="W93" i="1"/>
  <c r="W100" i="1" s="1"/>
  <c r="V100" i="1"/>
  <c r="V111" i="1"/>
  <c r="V159" i="1"/>
  <c r="W163" i="1"/>
  <c r="W207" i="1"/>
  <c r="W213" i="1" s="1"/>
  <c r="W222" i="1"/>
  <c r="W226" i="1" s="1"/>
  <c r="V226" i="1"/>
  <c r="V238" i="1"/>
  <c r="W240" i="1"/>
  <c r="W242" i="1" s="1"/>
  <c r="W257" i="1"/>
  <c r="W258" i="1" s="1"/>
  <c r="W287" i="1"/>
  <c r="W288" i="1" s="1"/>
  <c r="V289" i="1"/>
  <c r="V306" i="1"/>
  <c r="W310" i="1"/>
  <c r="W315" i="1"/>
  <c r="W316" i="1" s="1"/>
  <c r="W327" i="1"/>
  <c r="V345" i="1"/>
  <c r="N431" i="1"/>
  <c r="V355" i="1"/>
  <c r="V383" i="1"/>
  <c r="W401" i="1"/>
  <c r="W403" i="1" s="1"/>
  <c r="W406" i="1"/>
  <c r="W408" i="1" s="1"/>
  <c r="V408" i="1"/>
  <c r="E431" i="1"/>
  <c r="V423" i="1"/>
  <c r="B431" i="1"/>
  <c r="V422" i="1"/>
  <c r="V237" i="1"/>
  <c r="V403" i="1"/>
  <c r="V413" i="1"/>
  <c r="W411" i="1"/>
  <c r="W413" i="1" s="1"/>
  <c r="F9" i="1"/>
  <c r="F10" i="1"/>
  <c r="U425" i="1"/>
  <c r="V24" i="1"/>
  <c r="W40" i="1"/>
  <c r="W41" i="1" s="1"/>
  <c r="W44" i="1"/>
  <c r="W45" i="1" s="1"/>
  <c r="W50" i="1"/>
  <c r="W52" i="1" s="1"/>
  <c r="V53" i="1"/>
  <c r="W63" i="1"/>
  <c r="W79" i="1" s="1"/>
  <c r="W103" i="1"/>
  <c r="W110" i="1" s="1"/>
  <c r="V118" i="1"/>
  <c r="H431" i="1"/>
  <c r="V155" i="1"/>
  <c r="V154" i="1"/>
  <c r="V179" i="1"/>
  <c r="W162" i="1"/>
  <c r="W178" i="1" s="1"/>
  <c r="V220" i="1"/>
  <c r="J431" i="1"/>
  <c r="V249" i="1"/>
  <c r="V276" i="1"/>
  <c r="K431" i="1"/>
  <c r="W283" i="1"/>
  <c r="W284" i="1" s="1"/>
  <c r="V285" i="1"/>
  <c r="L431" i="1"/>
  <c r="V300" i="1"/>
  <c r="W303" i="1"/>
  <c r="W305" i="1" s="1"/>
  <c r="W309" i="1"/>
  <c r="W312" i="1" s="1"/>
  <c r="W340" i="1"/>
  <c r="W344" i="1" s="1"/>
  <c r="W352" i="1"/>
  <c r="W354" i="1" s="1"/>
  <c r="V363" i="1"/>
  <c r="V382" i="1"/>
  <c r="V392" i="1"/>
  <c r="V414" i="1"/>
  <c r="W417" i="1"/>
  <c r="W419" i="1" s="1"/>
  <c r="V419" i="1"/>
  <c r="I431" i="1"/>
  <c r="W121" i="1"/>
  <c r="W125" i="1" s="1"/>
  <c r="F431" i="1"/>
  <c r="V243" i="1"/>
  <c r="V378" i="1"/>
  <c r="V397" i="1"/>
  <c r="W394" i="1"/>
  <c r="W396" i="1" s="1"/>
  <c r="V23" i="1"/>
  <c r="W35" i="1"/>
  <c r="W37" i="1" s="1"/>
  <c r="V52" i="1"/>
  <c r="V60" i="1"/>
  <c r="V117" i="1"/>
  <c r="V125" i="1"/>
  <c r="V134" i="1"/>
  <c r="V133" i="1"/>
  <c r="W137" i="1"/>
  <c r="W154" i="1" s="1"/>
  <c r="V204" i="1"/>
  <c r="V214" i="1"/>
  <c r="W246" i="1"/>
  <c r="W248" i="1" s="1"/>
  <c r="V258" i="1"/>
  <c r="W267" i="1"/>
  <c r="W275" i="1" s="1"/>
  <c r="V275" i="1"/>
  <c r="V280" i="1"/>
  <c r="V281" i="1"/>
  <c r="W296" i="1"/>
  <c r="W300" i="1" s="1"/>
  <c r="V301" i="1"/>
  <c r="V316" i="1"/>
  <c r="V338" i="1"/>
  <c r="W326" i="1"/>
  <c r="W337" i="1" s="1"/>
  <c r="V344" i="1"/>
  <c r="W347" i="1"/>
  <c r="W348" i="1" s="1"/>
  <c r="V349" i="1"/>
  <c r="V354" i="1"/>
  <c r="V362" i="1"/>
  <c r="V391" i="1"/>
  <c r="V404" i="1"/>
  <c r="G431" i="1"/>
  <c r="W426" i="1" l="1"/>
  <c r="V425" i="1"/>
  <c r="V421" i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<sst xmlns="http://schemas.openxmlformats.org/spreadsheetml/2006/main" count="1660" uniqueCount="687">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</sst>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45143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93" customFormat="1" ht="24" customHeight="1" x14ac:dyDescent="0.2">
      <c r="A6" s="590" t="s">
        <v>12</v>
      </c>
      <c r="B6" s="304"/>
      <c r="C6" s="305"/>
      <c r="D6" s="591" t="s">
        <v>652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Суббота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600" t="str">
        <f>IFERROR(VLOOKUP(DeliveryAddress,Table,3,0),1)</f>
        <v>4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93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0.375</v>
      </c>
      <c r="O8" s="585"/>
      <c r="Q8" s="307"/>
      <c r="R8" s="308"/>
      <c r="S8" s="596"/>
      <c r="T8" s="597"/>
      <c r="Y8" s="52"/>
      <c r="Z8" s="52"/>
      <c r="AA8" s="52"/>
    </row>
    <row r="9" spans="1:28" s="29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93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2" t="s">
        <v>54</v>
      </c>
      <c r="S18" s="292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25</v>
      </c>
      <c r="V64" s="296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260</v>
      </c>
      <c r="V66" s="296">
        <f t="shared" si="2"/>
        <v>270</v>
      </c>
      <c r="W66" s="37">
        <f>IFERROR(IF(V66=0,"",ROUNDUP(V66/H66,0)*0.02175),"")</f>
        <v>0.54374999999999996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11</v>
      </c>
      <c r="V77" s="296">
        <f t="shared" si="2"/>
        <v>13.5</v>
      </c>
      <c r="W77" s="37">
        <f>IFERROR(IF(V77=0,"",ROUNDUP(V77/H77,0)*0.00937),"")</f>
        <v>2.811E-2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28.833333333333329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31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0.63710999999999995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296</v>
      </c>
      <c r="V80" s="297">
        <f>IFERROR(SUM(V63:V78),"0")</f>
        <v>315.89999999999998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460</v>
      </c>
      <c r="V103" s="296">
        <f t="shared" ref="V103:V109" si="6">IFERROR(IF(U103="",0,CEILING((U103/$H103),1)*$H103),"")</f>
        <v>461.7</v>
      </c>
      <c r="W103" s="37">
        <f>IFERROR(IF(V103=0,"",ROUNDUP(V103/H103,0)*0.02175),"")</f>
        <v>1.2397499999999999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194</v>
      </c>
      <c r="V106" s="296">
        <f t="shared" si="6"/>
        <v>194.4</v>
      </c>
      <c r="W106" s="37">
        <f>IFERROR(IF(V106=0,"",ROUNDUP(V106/H106,0)*0.00753),"")</f>
        <v>0.54215999999999998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128.64197530864197</v>
      </c>
      <c r="V110" s="297">
        <f>IFERROR(V103/H103,"0")+IFERROR(V104/H104,"0")+IFERROR(V105/H105,"0")+IFERROR(V106/H106,"0")+IFERROR(V107/H107,"0")+IFERROR(V108/H108,"0")+IFERROR(V109/H109,"0")</f>
        <v>129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1.7819099999999999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654</v>
      </c>
      <c r="V111" s="297">
        <f>IFERROR(SUM(V103:V109),"0")</f>
        <v>656.1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65</v>
      </c>
      <c r="V114" s="296">
        <f>IFERROR(IF(U114="",0,CEILING((U114/$H114),1)*$H114),"")</f>
        <v>70.2</v>
      </c>
      <c r="W114" s="37">
        <f>IFERROR(IF(V114=0,"",ROUNDUP(V114/H114,0)*0.02175),"")</f>
        <v>0.19574999999999998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8.3333333333333339</v>
      </c>
      <c r="V117" s="297">
        <f>IFERROR(V113/H113,"0")+IFERROR(V114/H114,"0")+IFERROR(V115/H115,"0")+IFERROR(V116/H116,"0")</f>
        <v>9</v>
      </c>
      <c r="W117" s="297">
        <f>IFERROR(IF(W113="",0,W113),"0")+IFERROR(IF(W114="",0,W114),"0")+IFERROR(IF(W115="",0,W115),"0")+IFERROR(IF(W116="",0,W116),"0")</f>
        <v>0.19574999999999998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65</v>
      </c>
      <c r="V118" s="297">
        <f>IFERROR(SUM(V113:V116),"0")</f>
        <v>70.2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530</v>
      </c>
      <c r="V121" s="296">
        <f>IFERROR(IF(U121="",0,CEILING((U121/$H121),1)*$H121),"")</f>
        <v>534.6</v>
      </c>
      <c r="W121" s="37">
        <f>IFERROR(IF(V121=0,"",ROUNDUP(V121/H121,0)*0.02175),"")</f>
        <v>1.4355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65.432098765432102</v>
      </c>
      <c r="V125" s="297">
        <f>IFERROR(V121/H121,"0")+IFERROR(V122/H122,"0")+IFERROR(V123/H123,"0")+IFERROR(V124/H124,"0")</f>
        <v>66</v>
      </c>
      <c r="W125" s="297">
        <f>IFERROR(IF(W121="",0,W121),"0")+IFERROR(IF(W122="",0,W122),"0")+IFERROR(IF(W123="",0,W123),"0")+IFERROR(IF(W124="",0,W124),"0")</f>
        <v>1.4355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530</v>
      </c>
      <c r="V126" s="297">
        <f>IFERROR(SUM(V121:V124),"0")</f>
        <v>534.6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100</v>
      </c>
      <c r="V163" s="296">
        <f t="shared" si="8"/>
        <v>100.80000000000001</v>
      </c>
      <c r="W163" s="37">
        <f>IFERROR(IF(V163=0,"",ROUNDUP(V163/H163,0)*0.00753),"")</f>
        <v>0.18071999999999999</v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23.80952380952381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24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0.18071999999999999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100</v>
      </c>
      <c r="V179" s="297">
        <f>IFERROR(SUM(V162:V177),"0")</f>
        <v>100.80000000000001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160</v>
      </c>
      <c r="V184" s="296">
        <f t="shared" si="9"/>
        <v>162</v>
      </c>
      <c r="W184" s="37">
        <f>IFERROR(IF(V184=0,"",ROUNDUP(V184/H184,0)*0.02175),"")</f>
        <v>0.43499999999999994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312</v>
      </c>
      <c r="V192" s="296">
        <f t="shared" si="9"/>
        <v>312</v>
      </c>
      <c r="W192" s="37">
        <f>IFERROR(IF(V192=0,"",ROUNDUP(V192/H192,0)*0.00753),"")</f>
        <v>0.97889999999999999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400</v>
      </c>
      <c r="V194" s="296">
        <f t="shared" si="9"/>
        <v>400.8</v>
      </c>
      <c r="W194" s="37">
        <f>IFERROR(IF(V194=0,"",ROUNDUP(V194/H194,0)*0.00753),"")</f>
        <v>1.2575100000000001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400</v>
      </c>
      <c r="V200" s="296">
        <f t="shared" si="9"/>
        <v>400.8</v>
      </c>
      <c r="W200" s="37">
        <f t="shared" si="10"/>
        <v>1.2575100000000001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483.08641975308643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484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3.9289199999999997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1272</v>
      </c>
      <c r="V205" s="297">
        <f>IFERROR(SUM(V181:V203),"0")</f>
        <v>1275.5999999999999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120</v>
      </c>
      <c r="V207" s="296">
        <f t="shared" ref="V207:V212" si="11">IFERROR(IF(U207="",0,CEILING((U207/$H207),1)*$H207),"")</f>
        <v>126</v>
      </c>
      <c r="W207" s="37">
        <f>IFERROR(IF(V207=0,"",ROUNDUP(V207/H207,0)*0.02175),"")</f>
        <v>0.32624999999999998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230</v>
      </c>
      <c r="V208" s="296">
        <f t="shared" si="11"/>
        <v>234</v>
      </c>
      <c r="W208" s="37">
        <f>IFERROR(IF(V208=0,"",ROUNDUP(V208/H208,0)*0.02175),"")</f>
        <v>0.65249999999999997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43.772893772893774</v>
      </c>
      <c r="V213" s="297">
        <f>IFERROR(V207/H207,"0")+IFERROR(V208/H208,"0")+IFERROR(V209/H209,"0")+IFERROR(V210/H210,"0")+IFERROR(V211/H211,"0")+IFERROR(V212/H212,"0")</f>
        <v>45</v>
      </c>
      <c r="W213" s="297">
        <f>IFERROR(IF(W207="",0,W207),"0")+IFERROR(IF(W208="",0,W208),"0")+IFERROR(IF(W209="",0,W209),"0")+IFERROR(IF(W210="",0,W210),"0")+IFERROR(IF(W211="",0,W211),"0")+IFERROR(IF(W212="",0,W212),"0")</f>
        <v>0.97875000000000001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350</v>
      </c>
      <c r="V214" s="297">
        <f>IFERROR(SUM(V207:V212),"0")</f>
        <v>360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3</v>
      </c>
      <c r="V253" s="296">
        <f>IFERROR(IF(U253="",0,CEILING((U253/$H253),1)*$H253),"")</f>
        <v>5.04</v>
      </c>
      <c r="W253" s="37">
        <f>IFERROR(IF(V253=0,"",ROUNDUP(V253/H253,0)*0.00753),"")</f>
        <v>1.506E-2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1.1904761904761905</v>
      </c>
      <c r="V254" s="297">
        <f>IFERROR(V251/H251,"0")+IFERROR(V252/H252,"0")+IFERROR(V253/H253,"0")</f>
        <v>2</v>
      </c>
      <c r="W254" s="297">
        <f>IFERROR(IF(W251="",0,W251),"0")+IFERROR(IF(W252="",0,W252),"0")+IFERROR(IF(W253="",0,W253),"0")</f>
        <v>1.506E-2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3</v>
      </c>
      <c r="V255" s="297">
        <f>IFERROR(SUM(V251:V253),"0")</f>
        <v>5.04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2800</v>
      </c>
      <c r="V268" s="296">
        <f t="shared" si="13"/>
        <v>2805</v>
      </c>
      <c r="W268" s="37">
        <f>IFERROR(IF(V268=0,"",ROUNDUP(V268/H268,0)*0.02175),"")</f>
        <v>4.0672499999999996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410</v>
      </c>
      <c r="V269" s="296">
        <f t="shared" si="13"/>
        <v>420</v>
      </c>
      <c r="W269" s="37">
        <f>IFERROR(IF(V269=0,"",ROUNDUP(V269/H269,0)*0.02175),"")</f>
        <v>0.60899999999999999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40</v>
      </c>
      <c r="V273" s="296">
        <f t="shared" si="13"/>
        <v>40</v>
      </c>
      <c r="W273" s="37">
        <f>IFERROR(IF(V273=0,"",ROUNDUP(V273/H273,0)*0.00937),"")</f>
        <v>7.4959999999999999E-2</v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222</v>
      </c>
      <c r="V275" s="297">
        <f>IFERROR(V267/H267,"0")+IFERROR(V268/H268,"0")+IFERROR(V269/H269,"0")+IFERROR(V270/H270,"0")+IFERROR(V271/H271,"0")+IFERROR(V272/H272,"0")+IFERROR(V273/H273,"0")+IFERROR(V274/H274,"0")</f>
        <v>223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4.7512099999999995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3250</v>
      </c>
      <c r="V276" s="297">
        <f>IFERROR(SUM(V267:V274),"0")</f>
        <v>3265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2200</v>
      </c>
      <c r="V278" s="296">
        <f>IFERROR(IF(U278="",0,CEILING((U278/$H278),1)*$H278),"")</f>
        <v>2205</v>
      </c>
      <c r="W278" s="37">
        <f>IFERROR(IF(V278=0,"",ROUNDUP(V278/H278,0)*0.02175),"")</f>
        <v>3.1972499999999999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146.66666666666666</v>
      </c>
      <c r="V280" s="297">
        <f>IFERROR(V278/H278,"0")+IFERROR(V279/H279,"0")</f>
        <v>147</v>
      </c>
      <c r="W280" s="297">
        <f>IFERROR(IF(W278="",0,W278),"0")+IFERROR(IF(W279="",0,W279),"0")</f>
        <v>3.1972499999999999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2200</v>
      </c>
      <c r="V281" s="297">
        <f>IFERROR(SUM(V278:V279),"0")</f>
        <v>2205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60</v>
      </c>
      <c r="V291" s="296">
        <f>IFERROR(IF(U291="",0,CEILING((U291/$H291),1)*$H291),"")</f>
        <v>62.4</v>
      </c>
      <c r="W291" s="37">
        <f>IFERROR(IF(V291=0,"",ROUNDUP(V291/H291,0)*0.02175),"")</f>
        <v>0.17399999999999999</v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7.6923076923076925</v>
      </c>
      <c r="V292" s="297">
        <f>IFERROR(V291/H291,"0")</f>
        <v>8</v>
      </c>
      <c r="W292" s="297">
        <f>IFERROR(IF(W291="",0,W291),"0")</f>
        <v>0.17399999999999999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60</v>
      </c>
      <c r="V293" s="297">
        <f>IFERROR(SUM(V291:V291),"0")</f>
        <v>62.4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3100</v>
      </c>
      <c r="V308" s="296">
        <f>IFERROR(IF(U308="",0,CEILING((U308/$H308),1)*$H308),"")</f>
        <v>3104.4</v>
      </c>
      <c r="W308" s="37">
        <f>IFERROR(IF(V308=0,"",ROUNDUP(V308/H308,0)*0.02175),"")</f>
        <v>8.6564999999999994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397.43589743589746</v>
      </c>
      <c r="V312" s="297">
        <f>IFERROR(V308/H308,"0")+IFERROR(V309/H309,"0")+IFERROR(V310/H310,"0")+IFERROR(V311/H311,"0")</f>
        <v>398</v>
      </c>
      <c r="W312" s="297">
        <f>IFERROR(IF(W308="",0,W308),"0")+IFERROR(IF(W309="",0,W309),"0")+IFERROR(IF(W310="",0,W310),"0")+IFERROR(IF(W311="",0,W311),"0")</f>
        <v>8.6564999999999994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3100</v>
      </c>
      <c r="V313" s="297">
        <f>IFERROR(SUM(V308:V311),"0")</f>
        <v>3104.4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120</v>
      </c>
      <c r="V332" s="296">
        <f t="shared" si="14"/>
        <v>121.80000000000001</v>
      </c>
      <c r="W332" s="37">
        <f>IFERROR(IF(V332=0,"",ROUNDUP(V332/H332,0)*0.00753),"")</f>
        <v>0.21837000000000001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28.571428571428569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29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0.21837000000000001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120</v>
      </c>
      <c r="V338" s="297">
        <f>IFERROR(SUM(V326:V336),"0")</f>
        <v>121.80000000000001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10</v>
      </c>
      <c r="V367" s="296">
        <f t="shared" ref="V367:V376" si="15">IFERROR(IF(U367="",0,CEILING((U367/$H367),1)*$H367),"")</f>
        <v>10.56</v>
      </c>
      <c r="W367" s="37">
        <f>IFERROR(IF(V367=0,"",ROUNDUP(V367/H367,0)*0.01196),"")</f>
        <v>2.392E-2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1500</v>
      </c>
      <c r="V368" s="296">
        <f t="shared" si="15"/>
        <v>1504.8000000000002</v>
      </c>
      <c r="W368" s="37">
        <f>IFERROR(IF(V368=0,"",ROUNDUP(V368/H368,0)*0.01196),"")</f>
        <v>3.4085999999999999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260</v>
      </c>
      <c r="V369" s="296">
        <f t="shared" si="15"/>
        <v>264</v>
      </c>
      <c r="W369" s="37">
        <f>IFERROR(IF(V369=0,"",ROUNDUP(V369/H369,0)*0.01196),"")</f>
        <v>0.59799999999999998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335.22727272727269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337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4.0305200000000001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1770</v>
      </c>
      <c r="V378" s="297">
        <f>IFERROR(SUM(V367:V376),"0")</f>
        <v>1779.3600000000001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890</v>
      </c>
      <c r="V380" s="296">
        <f>IFERROR(IF(U380="",0,CEILING((U380/$H380),1)*$H380),"")</f>
        <v>892.32</v>
      </c>
      <c r="W380" s="37">
        <f>IFERROR(IF(V380=0,"",ROUNDUP(V380/H380,0)*0.01196),"")</f>
        <v>2.0212400000000001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168.56060606060606</v>
      </c>
      <c r="V382" s="297">
        <f>IFERROR(V380/H380,"0")+IFERROR(V381/H381,"0")</f>
        <v>169</v>
      </c>
      <c r="W382" s="297">
        <f>IFERROR(IF(W380="",0,W380),"0")+IFERROR(IF(W381="",0,W381),"0")</f>
        <v>2.0212400000000001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890</v>
      </c>
      <c r="V383" s="297">
        <f>IFERROR(SUM(V380:V381),"0")</f>
        <v>892.32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530</v>
      </c>
      <c r="V385" s="296">
        <f t="shared" ref="V385:V390" si="16">IFERROR(IF(U385="",0,CEILING((U385/$H385),1)*$H385),"")</f>
        <v>533.28</v>
      </c>
      <c r="W385" s="37">
        <f>IFERROR(IF(V385=0,"",ROUNDUP(V385/H385,0)*0.01196),"")</f>
        <v>1.2079599999999999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590</v>
      </c>
      <c r="V386" s="296">
        <f t="shared" si="16"/>
        <v>591.36</v>
      </c>
      <c r="W386" s="37">
        <f>IFERROR(IF(V386=0,"",ROUNDUP(V386/H386,0)*0.01196),"")</f>
        <v>1.33952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1050</v>
      </c>
      <c r="V387" s="296">
        <f t="shared" si="16"/>
        <v>1050.72</v>
      </c>
      <c r="W387" s="37">
        <f>IFERROR(IF(V387=0,"",ROUNDUP(V387/H387,0)*0.01196),"")</f>
        <v>2.3800400000000002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410.9848484848485</v>
      </c>
      <c r="V391" s="297">
        <f>IFERROR(V385/H385,"0")+IFERROR(V386/H386,"0")+IFERROR(V387/H387,"0")+IFERROR(V388/H388,"0")+IFERROR(V389/H389,"0")+IFERROR(V390/H390,"0")</f>
        <v>412</v>
      </c>
      <c r="W391" s="297">
        <f>IFERROR(IF(W385="",0,W385),"0")+IFERROR(IF(W386="",0,W386),"0")+IFERROR(IF(W387="",0,W387),"0")+IFERROR(IF(W388="",0,W388),"0")+IFERROR(IF(W389="",0,W389),"0")+IFERROR(IF(W390="",0,W390),"0")</f>
        <v>4.9275200000000003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2170</v>
      </c>
      <c r="V392" s="297">
        <f>IFERROR(SUM(V385:V390),"0")</f>
        <v>2175.3599999999997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140</v>
      </c>
      <c r="V402" s="296">
        <f>IFERROR(IF(U402="",0,CEILING((U402/$H402),1)*$H402),"")</f>
        <v>144</v>
      </c>
      <c r="W402" s="37">
        <f>IFERROR(IF(V402=0,"",ROUNDUP(V402/H402,0)*0.02175),"")</f>
        <v>0.26100000000000001</v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11.666666666666666</v>
      </c>
      <c r="V403" s="297">
        <f>IFERROR(V401/H401,"0")+IFERROR(V402/H402,"0")</f>
        <v>12</v>
      </c>
      <c r="W403" s="297">
        <f>IFERROR(IF(W401="",0,W401),"0")+IFERROR(IF(W402="",0,W402),"0")</f>
        <v>0.26100000000000001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140</v>
      </c>
      <c r="V404" s="297">
        <f>IFERROR(SUM(V401:V402),"0")</f>
        <v>144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16970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17067.879999999997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17967.696496836495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18071.133999999998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32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32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18767.696496836495</v>
      </c>
      <c r="V424" s="297">
        <f>GrossWeightTotalR+PalletQtyTotalR*25</f>
        <v>18871.133999999998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2511.9057485724152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2525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37.391330000000004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1042.1999999999998</v>
      </c>
      <c r="F431" s="47">
        <f>IFERROR(V121*1,"0")+IFERROR(V122*1,"0")+IFERROR(V123*1,"0")+IFERROR(V124*1,"0")</f>
        <v>534.6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1736.3999999999999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5.04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5532.4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3104.4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121.80000000000001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4847.04</v>
      </c>
      <c r="P431" s="47">
        <f>IFERROR(V401*1,"0")+IFERROR(V402*1,"0")+IFERROR(V406*1,"0")+IFERROR(V407*1,"0")+IFERROR(V411*1,"0")+IFERROR(V412*1,"0")+IFERROR(V416*1,"0")+IFERROR(V417*1,"0")+IFERROR(V418*1,"0")</f>
        <v>144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2023-08-03T11:02:32Z</dcterms:modified>
</cp:coreProperties>
</file>