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V420" i="1" s="1"/>
  <c r="W416" i="1"/>
  <c r="V416" i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V404" i="1" s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V238" i="1" s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V217" i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V163" i="1"/>
  <c r="W163" i="1" s="1"/>
  <c r="M163" i="1"/>
  <c r="V162" i="1"/>
  <c r="V178" i="1" s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V154" i="1" s="1"/>
  <c r="U134" i="1"/>
  <c r="U133" i="1"/>
  <c r="V132" i="1"/>
  <c r="W132" i="1" s="1"/>
  <c r="M132" i="1"/>
  <c r="V131" i="1"/>
  <c r="W131" i="1" s="1"/>
  <c r="M131" i="1"/>
  <c r="W130" i="1"/>
  <c r="W133" i="1" s="1"/>
  <c r="V130" i="1"/>
  <c r="M130" i="1"/>
  <c r="U126" i="1"/>
  <c r="U125" i="1"/>
  <c r="W124" i="1"/>
  <c r="V124" i="1"/>
  <c r="M124" i="1"/>
  <c r="W123" i="1"/>
  <c r="V123" i="1"/>
  <c r="M123" i="1"/>
  <c r="V122" i="1"/>
  <c r="V125" i="1" s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V109" i="1"/>
  <c r="W109" i="1" s="1"/>
  <c r="M109" i="1"/>
  <c r="W108" i="1"/>
  <c r="V108" i="1"/>
  <c r="V107" i="1"/>
  <c r="W107" i="1" s="1"/>
  <c r="W106" i="1"/>
  <c r="V106" i="1"/>
  <c r="V105" i="1"/>
  <c r="W105" i="1" s="1"/>
  <c r="M105" i="1"/>
  <c r="V104" i="1"/>
  <c r="W104" i="1" s="1"/>
  <c r="M104" i="1"/>
  <c r="W103" i="1"/>
  <c r="V103" i="1"/>
  <c r="V111" i="1" s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V89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21" i="1" s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25" i="1" s="1"/>
  <c r="V22" i="1"/>
  <c r="H10" i="1"/>
  <c r="A9" i="1"/>
  <c r="A10" i="1" s="1"/>
  <c r="D7" i="1"/>
  <c r="N6" i="1"/>
  <c r="M2" i="1"/>
  <c r="F9" i="1" l="1"/>
  <c r="H9" i="1"/>
  <c r="F10" i="1"/>
  <c r="W52" i="1"/>
  <c r="W79" i="1"/>
  <c r="V118" i="1"/>
  <c r="V306" i="1"/>
  <c r="W303" i="1"/>
  <c r="W305" i="1" s="1"/>
  <c r="N431" i="1"/>
  <c r="V355" i="1"/>
  <c r="W352" i="1"/>
  <c r="W354" i="1" s="1"/>
  <c r="V60" i="1"/>
  <c r="V134" i="1"/>
  <c r="V226" i="1"/>
  <c r="W237" i="1"/>
  <c r="V242" i="1"/>
  <c r="V276" i="1"/>
  <c r="V275" i="1"/>
  <c r="V284" i="1"/>
  <c r="W283" i="1"/>
  <c r="W284" i="1" s="1"/>
  <c r="V285" i="1"/>
  <c r="V292" i="1"/>
  <c r="W291" i="1"/>
  <c r="W292" i="1" s="1"/>
  <c r="V293" i="1"/>
  <c r="V305" i="1"/>
  <c r="V354" i="1"/>
  <c r="V363" i="1"/>
  <c r="V397" i="1"/>
  <c r="W394" i="1"/>
  <c r="W396" i="1" s="1"/>
  <c r="V413" i="1"/>
  <c r="W411" i="1"/>
  <c r="W413" i="1" s="1"/>
  <c r="E431" i="1"/>
  <c r="W110" i="1"/>
  <c r="V205" i="1"/>
  <c r="V243" i="1"/>
  <c r="V338" i="1"/>
  <c r="W326" i="1"/>
  <c r="W337" i="1" s="1"/>
  <c r="P431" i="1"/>
  <c r="V403" i="1"/>
  <c r="W401" i="1"/>
  <c r="W403" i="1" s="1"/>
  <c r="W35" i="1"/>
  <c r="W37" i="1" s="1"/>
  <c r="V80" i="1"/>
  <c r="V110" i="1"/>
  <c r="V117" i="1"/>
  <c r="J9" i="1"/>
  <c r="V423" i="1"/>
  <c r="B431" i="1"/>
  <c r="V422" i="1"/>
  <c r="V33" i="1"/>
  <c r="V421" i="1" s="1"/>
  <c r="V37" i="1"/>
  <c r="V425" i="1" s="1"/>
  <c r="D431" i="1"/>
  <c r="V59" i="1"/>
  <c r="W83" i="1"/>
  <c r="W88" i="1" s="1"/>
  <c r="V101" i="1"/>
  <c r="W121" i="1"/>
  <c r="F431" i="1"/>
  <c r="V160" i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01" i="1"/>
  <c r="V312" i="1"/>
  <c r="V313" i="1"/>
  <c r="W323" i="1"/>
  <c r="V348" i="1"/>
  <c r="W347" i="1"/>
  <c r="W348" i="1" s="1"/>
  <c r="V349" i="1"/>
  <c r="V378" i="1"/>
  <c r="V396" i="1"/>
  <c r="V414" i="1"/>
  <c r="I431" i="1"/>
  <c r="H431" i="1"/>
  <c r="V155" i="1"/>
  <c r="V179" i="1"/>
  <c r="W162" i="1"/>
  <c r="W178" i="1" s="1"/>
  <c r="V220" i="1"/>
  <c r="V382" i="1"/>
  <c r="W380" i="1"/>
  <c r="W382" i="1" s="1"/>
  <c r="W419" i="1"/>
  <c r="W91" i="1"/>
  <c r="W100" i="1" s="1"/>
  <c r="W122" i="1"/>
  <c r="V133" i="1"/>
  <c r="W137" i="1"/>
  <c r="W154" i="1" s="1"/>
  <c r="W22" i="1"/>
  <c r="W23" i="1" s="1"/>
  <c r="W26" i="1"/>
  <c r="W32" i="1" s="1"/>
  <c r="C431" i="1"/>
  <c r="W56" i="1"/>
  <c r="W59" i="1" s="1"/>
  <c r="V126" i="1"/>
  <c r="V219" i="1"/>
  <c r="V248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4" i="1" l="1"/>
  <c r="W125" i="1"/>
  <c r="W426" i="1" s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<sst xmlns="http://schemas.openxmlformats.org/spreadsheetml/2006/main" count="1660" uniqueCount="687">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</sst>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B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45143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93" customFormat="1" ht="24" customHeight="1" x14ac:dyDescent="0.2">
      <c r="A6" s="590" t="s">
        <v>12</v>
      </c>
      <c r="B6" s="304"/>
      <c r="C6" s="305"/>
      <c r="D6" s="591" t="s">
        <v>652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Суббота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600" t="str">
        <f>IFERROR(VLOOKUP(DeliveryAddress,Table,3,0),1)</f>
        <v>4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93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0.375</v>
      </c>
      <c r="O8" s="585"/>
      <c r="Q8" s="307"/>
      <c r="R8" s="308"/>
      <c r="S8" s="596"/>
      <c r="T8" s="597"/>
      <c r="Y8" s="52"/>
      <c r="Z8" s="52"/>
      <c r="AA8" s="52"/>
    </row>
    <row r="9" spans="1:28" s="29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93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2" t="s">
        <v>54</v>
      </c>
      <c r="S18" s="292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50</v>
      </c>
      <c r="V65" s="296">
        <f t="shared" si="2"/>
        <v>54</v>
      </c>
      <c r="W65" s="37">
        <f>IFERROR(IF(V65=0,"",ROUNDUP(V65/H65,0)*0.02175),"")</f>
        <v>0.10874999999999999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15</v>
      </c>
      <c r="V66" s="296">
        <f t="shared" si="2"/>
        <v>21.6</v>
      </c>
      <c r="W66" s="37">
        <f>IFERROR(IF(V66=0,"",ROUNDUP(V66/H66,0)*0.02175),"")</f>
        <v>4.3499999999999997E-2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23</v>
      </c>
      <c r="V77" s="296">
        <f t="shared" si="2"/>
        <v>27</v>
      </c>
      <c r="W77" s="37">
        <f>IFERROR(IF(V77=0,"",ROUNDUP(V77/H77,0)*0.00937),"")</f>
        <v>5.6219999999999999E-2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11.12962962962963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13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0.20846999999999999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88</v>
      </c>
      <c r="V80" s="297">
        <f>IFERROR(SUM(V63:V78),"0")</f>
        <v>102.6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27</v>
      </c>
      <c r="V106" s="296">
        <f t="shared" si="6"/>
        <v>27</v>
      </c>
      <c r="W106" s="37">
        <f>IFERROR(IF(V106=0,"",ROUNDUP(V106/H106,0)*0.00753),"")</f>
        <v>7.5300000000000006E-2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10</v>
      </c>
      <c r="V110" s="297">
        <f>IFERROR(V103/H103,"0")+IFERROR(V104/H104,"0")+IFERROR(V105/H105,"0")+IFERROR(V106/H106,"0")+IFERROR(V107/H107,"0")+IFERROR(V108/H108,"0")+IFERROR(V109/H109,"0")</f>
        <v>10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7.5300000000000006E-2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27</v>
      </c>
      <c r="V111" s="297">
        <f>IFERROR(SUM(V103:V109),"0")</f>
        <v>27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10</v>
      </c>
      <c r="V114" s="296">
        <f>IFERROR(IF(U114="",0,CEILING((U114/$H114),1)*$H114),"")</f>
        <v>15.6</v>
      </c>
      <c r="W114" s="37">
        <f>IFERROR(IF(V114=0,"",ROUNDUP(V114/H114,0)*0.02175),"")</f>
        <v>4.3499999999999997E-2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1.2820512820512822</v>
      </c>
      <c r="V117" s="297">
        <f>IFERROR(V113/H113,"0")+IFERROR(V114/H114,"0")+IFERROR(V115/H115,"0")+IFERROR(V116/H116,"0")</f>
        <v>2</v>
      </c>
      <c r="W117" s="297">
        <f>IFERROR(IF(W113="",0,W113),"0")+IFERROR(IF(W114="",0,W114),"0")+IFERROR(IF(W115="",0,W115),"0")+IFERROR(IF(W116="",0,W116),"0")</f>
        <v>4.3499999999999997E-2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10</v>
      </c>
      <c r="V118" s="297">
        <f>IFERROR(SUM(V113:V116),"0")</f>
        <v>15.6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30</v>
      </c>
      <c r="V121" s="296">
        <f>IFERROR(IF(U121="",0,CEILING((U121/$H121),1)*$H121),"")</f>
        <v>32.4</v>
      </c>
      <c r="W121" s="37">
        <f>IFERROR(IF(V121=0,"",ROUNDUP(V121/H121,0)*0.02175),"")</f>
        <v>8.6999999999999994E-2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3.7037037037037037</v>
      </c>
      <c r="V125" s="297">
        <f>IFERROR(V121/H121,"0")+IFERROR(V122/H122,"0")+IFERROR(V123/H123,"0")+IFERROR(V124/H124,"0")</f>
        <v>4</v>
      </c>
      <c r="W125" s="297">
        <f>IFERROR(IF(W121="",0,W121),"0")+IFERROR(IF(W122="",0,W122),"0")+IFERROR(IF(W123="",0,W123),"0")+IFERROR(IF(W124="",0,W124),"0")</f>
        <v>8.6999999999999994E-2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30</v>
      </c>
      <c r="V126" s="297">
        <f>IFERROR(SUM(V121:V124),"0")</f>
        <v>32.4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56</v>
      </c>
      <c r="V192" s="296">
        <f t="shared" si="9"/>
        <v>57.599999999999994</v>
      </c>
      <c r="W192" s="37">
        <f>IFERROR(IF(V192=0,"",ROUNDUP(V192/H192,0)*0.00753),"")</f>
        <v>0.18071999999999999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32</v>
      </c>
      <c r="V194" s="296">
        <f t="shared" si="9"/>
        <v>33.6</v>
      </c>
      <c r="W194" s="37">
        <f>IFERROR(IF(V194=0,"",ROUNDUP(V194/H194,0)*0.00753),"")</f>
        <v>0.10542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36.666666666666671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38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0.28614000000000001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88</v>
      </c>
      <c r="V205" s="297">
        <f>IFERROR(SUM(V181:V203),"0")</f>
        <v>91.199999999999989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80</v>
      </c>
      <c r="V208" s="296">
        <f t="shared" si="11"/>
        <v>85.8</v>
      </c>
      <c r="W208" s="37">
        <f>IFERROR(IF(V208=0,"",ROUNDUP(V208/H208,0)*0.02175),"")</f>
        <v>0.23924999999999999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10.256410256410257</v>
      </c>
      <c r="V213" s="297">
        <f>IFERROR(V207/H207,"0")+IFERROR(V208/H208,"0")+IFERROR(V209/H209,"0")+IFERROR(V210/H210,"0")+IFERROR(V211/H211,"0")+IFERROR(V212/H212,"0")</f>
        <v>11</v>
      </c>
      <c r="W213" s="297">
        <f>IFERROR(IF(W207="",0,W207),"0")+IFERROR(IF(W208="",0,W208),"0")+IFERROR(IF(W209="",0,W209),"0")+IFERROR(IF(W210="",0,W210),"0")+IFERROR(IF(W211="",0,W211),"0")+IFERROR(IF(W212="",0,W212),"0")</f>
        <v>0.23924999999999999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80</v>
      </c>
      <c r="V214" s="297">
        <f>IFERROR(SUM(V207:V212),"0")</f>
        <v>85.8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0</v>
      </c>
      <c r="V268" s="296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0</v>
      </c>
      <c r="V275" s="297">
        <f>IFERROR(V267/H267,"0")+IFERROR(V268/H268,"0")+IFERROR(V269/H269,"0")+IFERROR(V270/H270,"0")+IFERROR(V271/H271,"0")+IFERROR(V272/H272,"0")+IFERROR(V273/H273,"0")+IFERROR(V274/H274,"0")</f>
        <v>0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0</v>
      </c>
      <c r="V276" s="297">
        <f>IFERROR(SUM(V267:V274),"0")</f>
        <v>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20</v>
      </c>
      <c r="V291" s="296">
        <f>IFERROR(IF(U291="",0,CEILING((U291/$H291),1)*$H291),"")</f>
        <v>23.4</v>
      </c>
      <c r="W291" s="37">
        <f>IFERROR(IF(V291=0,"",ROUNDUP(V291/H291,0)*0.02175),"")</f>
        <v>6.5250000000000002E-2</v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2.5641025641025643</v>
      </c>
      <c r="V292" s="297">
        <f>IFERROR(V291/H291,"0")</f>
        <v>3</v>
      </c>
      <c r="W292" s="297">
        <f>IFERROR(IF(W291="",0,W291),"0")</f>
        <v>6.5250000000000002E-2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20</v>
      </c>
      <c r="V293" s="297">
        <f>IFERROR(SUM(V291:V291),"0")</f>
        <v>23.4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70</v>
      </c>
      <c r="V308" s="296">
        <f>IFERROR(IF(U308="",0,CEILING((U308/$H308),1)*$H308),"")</f>
        <v>70.2</v>
      </c>
      <c r="W308" s="37">
        <f>IFERROR(IF(V308=0,"",ROUNDUP(V308/H308,0)*0.02175),"")</f>
        <v>0.19574999999999998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8.9743589743589745</v>
      </c>
      <c r="V312" s="297">
        <f>IFERROR(V308/H308,"0")+IFERROR(V309/H309,"0")+IFERROR(V310/H310,"0")+IFERROR(V311/H311,"0")</f>
        <v>9</v>
      </c>
      <c r="W312" s="297">
        <f>IFERROR(IF(W308="",0,W308),"0")+IFERROR(IF(W309="",0,W309),"0")+IFERROR(IF(W310="",0,W310),"0")+IFERROR(IF(W311="",0,W311),"0")</f>
        <v>0.19574999999999998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70</v>
      </c>
      <c r="V313" s="297">
        <f>IFERROR(SUM(V308:V311),"0")</f>
        <v>70.2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10</v>
      </c>
      <c r="V369" s="296">
        <f t="shared" si="15"/>
        <v>10.56</v>
      </c>
      <c r="W369" s="37">
        <f>IFERROR(IF(V369=0,"",ROUNDUP(V369/H369,0)*0.01196),"")</f>
        <v>2.392E-2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1.8939393939393938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2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2.392E-2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10</v>
      </c>
      <c r="V378" s="297">
        <f>IFERROR(SUM(V367:V376),"0")</f>
        <v>10.56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423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458.75999999999993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452.93275835275836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490.93200000000002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477.93275835275836</v>
      </c>
      <c r="V424" s="297">
        <f>GrossWeightTotalR+PalletQtyTotalR*25</f>
        <v>540.93200000000002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86.470862470862485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92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1.22458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145.19999999999999</v>
      </c>
      <c r="F431" s="47">
        <f>IFERROR(V121*1,"0")+IFERROR(V122*1,"0")+IFERROR(V123*1,"0")+IFERROR(V124*1,"0")</f>
        <v>32.4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177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23.4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70.2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10.56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2023-08-03T11:02:54Z</dcterms:modified>
</cp:coreProperties>
</file>