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M358" i="1"/>
  <c r="W357" i="1"/>
  <c r="V357" i="1"/>
  <c r="M357" i="1"/>
  <c r="U355" i="1"/>
  <c r="U354" i="1"/>
  <c r="W353" i="1"/>
  <c r="V353" i="1"/>
  <c r="M353" i="1"/>
  <c r="V352" i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W312" i="1"/>
  <c r="U312" i="1"/>
  <c r="V311" i="1"/>
  <c r="W311" i="1" s="1"/>
  <c r="V310" i="1"/>
  <c r="W310" i="1" s="1"/>
  <c r="M310" i="1"/>
  <c r="W309" i="1"/>
  <c r="V309" i="1"/>
  <c r="W308" i="1"/>
  <c r="V308" i="1"/>
  <c r="V312" i="1" s="1"/>
  <c r="M308" i="1"/>
  <c r="U306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M279" i="1"/>
  <c r="W278" i="1"/>
  <c r="V278" i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M268" i="1"/>
  <c r="W267" i="1"/>
  <c r="V267" i="1"/>
  <c r="M267" i="1"/>
  <c r="V263" i="1"/>
  <c r="U263" i="1"/>
  <c r="V262" i="1"/>
  <c r="U262" i="1"/>
  <c r="W261" i="1"/>
  <c r="W262" i="1" s="1"/>
  <c r="V261" i="1"/>
  <c r="M261" i="1"/>
  <c r="V259" i="1"/>
  <c r="U259" i="1"/>
  <c r="V258" i="1"/>
  <c r="U258" i="1"/>
  <c r="W257" i="1"/>
  <c r="W258" i="1" s="1"/>
  <c r="V257" i="1"/>
  <c r="M257" i="1"/>
  <c r="U255" i="1"/>
  <c r="V254" i="1"/>
  <c r="U254" i="1"/>
  <c r="W253" i="1"/>
  <c r="V253" i="1"/>
  <c r="M253" i="1"/>
  <c r="V252" i="1"/>
  <c r="W252" i="1" s="1"/>
  <c r="M252" i="1"/>
  <c r="W251" i="1"/>
  <c r="W254" i="1" s="1"/>
  <c r="V251" i="1"/>
  <c r="V255" i="1" s="1"/>
  <c r="M251" i="1"/>
  <c r="U249" i="1"/>
  <c r="U248" i="1"/>
  <c r="W247" i="1"/>
  <c r="V247" i="1"/>
  <c r="M247" i="1"/>
  <c r="V246" i="1"/>
  <c r="M246" i="1"/>
  <c r="U243" i="1"/>
  <c r="U242" i="1"/>
  <c r="V241" i="1"/>
  <c r="M241" i="1"/>
  <c r="W240" i="1"/>
  <c r="V240" i="1"/>
  <c r="M240" i="1"/>
  <c r="U238" i="1"/>
  <c r="V237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W219" i="1" s="1"/>
  <c r="V217" i="1"/>
  <c r="W216" i="1"/>
  <c r="V216" i="1"/>
  <c r="V219" i="1" s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V178" i="1" s="1"/>
  <c r="M162" i="1"/>
  <c r="U160" i="1"/>
  <c r="U159" i="1"/>
  <c r="V158" i="1"/>
  <c r="W158" i="1" s="1"/>
  <c r="V157" i="1"/>
  <c r="V160" i="1" s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W133" i="1" s="1"/>
  <c r="V130" i="1"/>
  <c r="V134" i="1" s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W103" i="1"/>
  <c r="V103" i="1"/>
  <c r="U101" i="1"/>
  <c r="U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W100" i="1" s="1"/>
  <c r="V91" i="1"/>
  <c r="V100" i="1" s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M84" i="1"/>
  <c r="V83" i="1"/>
  <c r="V89" i="1" s="1"/>
  <c r="W82" i="1"/>
  <c r="V82" i="1"/>
  <c r="V88" i="1" s="1"/>
  <c r="M82" i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V80" i="1" s="1"/>
  <c r="M65" i="1"/>
  <c r="V64" i="1"/>
  <c r="W64" i="1" s="1"/>
  <c r="M64" i="1"/>
  <c r="W63" i="1"/>
  <c r="V63" i="1"/>
  <c r="E431" i="1" s="1"/>
  <c r="M63" i="1"/>
  <c r="U60" i="1"/>
  <c r="U59" i="1"/>
  <c r="W58" i="1"/>
  <c r="V58" i="1"/>
  <c r="V57" i="1"/>
  <c r="W57" i="1" s="1"/>
  <c r="M57" i="1"/>
  <c r="V56" i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U421" i="1" s="1"/>
  <c r="V23" i="1"/>
  <c r="U23" i="1"/>
  <c r="V22" i="1"/>
  <c r="H10" i="1"/>
  <c r="A9" i="1"/>
  <c r="F10" i="1" s="1"/>
  <c r="D7" i="1"/>
  <c r="N6" i="1"/>
  <c r="M2" i="1"/>
  <c r="H9" i="1" l="1"/>
  <c r="V60" i="1"/>
  <c r="V204" i="1"/>
  <c r="W181" i="1"/>
  <c r="W204" i="1" s="1"/>
  <c r="V213" i="1"/>
  <c r="W207" i="1"/>
  <c r="W213" i="1" s="1"/>
  <c r="V214" i="1"/>
  <c r="V227" i="1"/>
  <c r="W222" i="1"/>
  <c r="W226" i="1" s="1"/>
  <c r="J431" i="1"/>
  <c r="V249" i="1"/>
  <c r="W246" i="1"/>
  <c r="W248" i="1" s="1"/>
  <c r="V276" i="1"/>
  <c r="W268" i="1"/>
  <c r="W275" i="1" s="1"/>
  <c r="V306" i="1"/>
  <c r="W303" i="1"/>
  <c r="W305" i="1" s="1"/>
  <c r="V338" i="1"/>
  <c r="W326" i="1"/>
  <c r="W337" i="1" s="1"/>
  <c r="N431" i="1"/>
  <c r="V355" i="1"/>
  <c r="W352" i="1"/>
  <c r="W354" i="1" s="1"/>
  <c r="V382" i="1"/>
  <c r="W380" i="1"/>
  <c r="W382" i="1" s="1"/>
  <c r="P431" i="1"/>
  <c r="V403" i="1"/>
  <c r="W401" i="1"/>
  <c r="W403" i="1" s="1"/>
  <c r="J9" i="1"/>
  <c r="V423" i="1"/>
  <c r="B431" i="1"/>
  <c r="V422" i="1"/>
  <c r="V33" i="1"/>
  <c r="D431" i="1"/>
  <c r="V59" i="1"/>
  <c r="W65" i="1"/>
  <c r="W79" i="1" s="1"/>
  <c r="V79" i="1"/>
  <c r="W83" i="1"/>
  <c r="W88" i="1" s="1"/>
  <c r="V101" i="1"/>
  <c r="H431" i="1"/>
  <c r="V155" i="1"/>
  <c r="W137" i="1"/>
  <c r="W154" i="1" s="1"/>
  <c r="V248" i="1"/>
  <c r="K431" i="1"/>
  <c r="V275" i="1"/>
  <c r="V284" i="1"/>
  <c r="W283" i="1"/>
  <c r="W284" i="1" s="1"/>
  <c r="V285" i="1"/>
  <c r="V292" i="1"/>
  <c r="W291" i="1"/>
  <c r="W292" i="1" s="1"/>
  <c r="V293" i="1"/>
  <c r="V305" i="1"/>
  <c r="V354" i="1"/>
  <c r="V363" i="1"/>
  <c r="V383" i="1"/>
  <c r="V397" i="1"/>
  <c r="W394" i="1"/>
  <c r="W396" i="1" s="1"/>
  <c r="V404" i="1"/>
  <c r="V413" i="1"/>
  <c r="W411" i="1"/>
  <c r="W413" i="1" s="1"/>
  <c r="V118" i="1"/>
  <c r="V159" i="1"/>
  <c r="W157" i="1"/>
  <c r="W159" i="1" s="1"/>
  <c r="A10" i="1"/>
  <c r="W22" i="1"/>
  <c r="W23" i="1" s="1"/>
  <c r="W26" i="1"/>
  <c r="W32" i="1" s="1"/>
  <c r="C431" i="1"/>
  <c r="W51" i="1"/>
  <c r="W52" i="1" s="1"/>
  <c r="W56" i="1"/>
  <c r="W59" i="1" s="1"/>
  <c r="V111" i="1"/>
  <c r="W121" i="1"/>
  <c r="W125" i="1" s="1"/>
  <c r="F431" i="1"/>
  <c r="V126" i="1"/>
  <c r="V154" i="1"/>
  <c r="V205" i="1"/>
  <c r="V220" i="1"/>
  <c r="V238" i="1"/>
  <c r="V242" i="1"/>
  <c r="W241" i="1"/>
  <c r="W242" i="1" s="1"/>
  <c r="V243" i="1"/>
  <c r="V301" i="1"/>
  <c r="V313" i="1"/>
  <c r="W323" i="1"/>
  <c r="V348" i="1"/>
  <c r="W347" i="1"/>
  <c r="W348" i="1" s="1"/>
  <c r="V349" i="1"/>
  <c r="V378" i="1"/>
  <c r="V396" i="1"/>
  <c r="V414" i="1"/>
  <c r="I431" i="1"/>
  <c r="V110" i="1"/>
  <c r="F9" i="1"/>
  <c r="U425" i="1"/>
  <c r="V24" i="1"/>
  <c r="W110" i="1"/>
  <c r="V117" i="1"/>
  <c r="V425" i="1" s="1"/>
  <c r="V133" i="1"/>
  <c r="V179" i="1"/>
  <c r="W162" i="1"/>
  <c r="W178" i="1" s="1"/>
  <c r="V226" i="1"/>
  <c r="W237" i="1"/>
  <c r="V280" i="1"/>
  <c r="W279" i="1"/>
  <c r="W280" i="1" s="1"/>
  <c r="V281" i="1"/>
  <c r="V288" i="1"/>
  <c r="W287" i="1"/>
  <c r="W288" i="1" s="1"/>
  <c r="V289" i="1"/>
  <c r="L431" i="1"/>
  <c r="V300" i="1"/>
  <c r="W296" i="1"/>
  <c r="W300" i="1" s="1"/>
  <c r="V337" i="1"/>
  <c r="W344" i="1"/>
  <c r="W358" i="1"/>
  <c r="W362" i="1" s="1"/>
  <c r="V362" i="1"/>
  <c r="V377" i="1"/>
  <c r="W367" i="1"/>
  <c r="W377" i="1" s="1"/>
  <c r="O431" i="1"/>
  <c r="W385" i="1"/>
  <c r="W391" i="1" s="1"/>
  <c r="V391" i="1"/>
  <c r="V392" i="1"/>
  <c r="W408" i="1"/>
  <c r="M431" i="1"/>
  <c r="G431" i="1"/>
  <c r="W426" i="1" l="1"/>
  <c r="V424" i="1"/>
  <c r="V421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<sst xmlns="http://schemas.openxmlformats.org/spreadsheetml/2006/main" count="1660" uniqueCount="687">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</sst>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2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 t="s">
        <v>686</v>
      </c>
      <c r="I5" s="310"/>
      <c r="J5" s="310"/>
      <c r="K5" s="308"/>
      <c r="M5" s="25" t="s">
        <v>10</v>
      </c>
      <c r="N5" s="311">
        <v>45143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93" customFormat="1" ht="24" customHeight="1" x14ac:dyDescent="0.2">
      <c r="A6" s="304" t="s">
        <v>12</v>
      </c>
      <c r="B6" s="305"/>
      <c r="C6" s="306"/>
      <c r="D6" s="316" t="s">
        <v>661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Суббота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327" t="str">
        <f>IFERROR(VLOOKUP(DeliveryAddress,Table,3,0),1)</f>
        <v>7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93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0.5</v>
      </c>
      <c r="O8" s="312"/>
      <c r="Q8" s="303"/>
      <c r="R8" s="314"/>
      <c r="S8" s="323"/>
      <c r="T8" s="324"/>
      <c r="Y8" s="52"/>
      <c r="Z8" s="52"/>
      <c r="AA8" s="52"/>
    </row>
    <row r="9" spans="1:28" s="293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93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2" t="s">
        <v>54</v>
      </c>
      <c r="S18" s="292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0</v>
      </c>
      <c r="V110" s="297">
        <f>IFERROR(V103/H103,"0")+IFERROR(V104/H104,"0")+IFERROR(V105/H105,"0")+IFERROR(V106/H106,"0")+IFERROR(V107/H107,"0")+IFERROR(V108/H108,"0")+IFERROR(V109/H109,"0")</f>
        <v>0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0</v>
      </c>
      <c r="V111" s="297">
        <f>IFERROR(SUM(V103:V109),"0")</f>
        <v>0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400</v>
      </c>
      <c r="V121" s="296">
        <f>IFERROR(IF(U121="",0,CEILING((U121/$H121),1)*$H121),"")</f>
        <v>405</v>
      </c>
      <c r="W121" s="37">
        <f>IFERROR(IF(V121=0,"",ROUNDUP(V121/H121,0)*0.02175),"")</f>
        <v>1.0874999999999999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49.382716049382715</v>
      </c>
      <c r="V125" s="297">
        <f>IFERROR(V121/H121,"0")+IFERROR(V122/H122,"0")+IFERROR(V123/H123,"0")+IFERROR(V124/H124,"0")</f>
        <v>50</v>
      </c>
      <c r="W125" s="297">
        <f>IFERROR(IF(W121="",0,W121),"0")+IFERROR(IF(W122="",0,W122),"0")+IFERROR(IF(W123="",0,W123),"0")+IFERROR(IF(W124="",0,W124),"0")</f>
        <v>1.0874999999999999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400</v>
      </c>
      <c r="V126" s="297">
        <f>IFERROR(SUM(V121:V124),"0")</f>
        <v>405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0</v>
      </c>
      <c r="V205" s="297">
        <f>IFERROR(SUM(V181:V203),"0")</f>
        <v>0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200</v>
      </c>
      <c r="V207" s="296">
        <f t="shared" ref="V207:V212" si="11">IFERROR(IF(U207="",0,CEILING((U207/$H207),1)*$H207),"")</f>
        <v>201.60000000000002</v>
      </c>
      <c r="W207" s="37">
        <f>IFERROR(IF(V207=0,"",ROUNDUP(V207/H207,0)*0.02175),"")</f>
        <v>0.52200000000000002</v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23.80952380952381</v>
      </c>
      <c r="V213" s="297">
        <f>IFERROR(V207/H207,"0")+IFERROR(V208/H208,"0")+IFERROR(V209/H209,"0")+IFERROR(V210/H210,"0")+IFERROR(V211/H211,"0")+IFERROR(V212/H212,"0")</f>
        <v>24</v>
      </c>
      <c r="W213" s="297">
        <f>IFERROR(IF(W207="",0,W207),"0")+IFERROR(IF(W208="",0,W208),"0")+IFERROR(IF(W209="",0,W209),"0")+IFERROR(IF(W210="",0,W210),"0")+IFERROR(IF(W211="",0,W211),"0")+IFERROR(IF(W212="",0,W212),"0")</f>
        <v>0.52200000000000002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200</v>
      </c>
      <c r="V214" s="297">
        <f>IFERROR(SUM(V207:V212),"0")</f>
        <v>201.60000000000002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43</v>
      </c>
      <c r="V218" s="296">
        <f>IFERROR(IF(U218="",0,CEILING((U218/$H218),1)*$H218),"")</f>
        <v>43.349999999999994</v>
      </c>
      <c r="W218" s="37">
        <f>IFERROR(IF(V218=0,"",ROUNDUP(V218/H218,0)*0.00753),"")</f>
        <v>0.12801000000000001</v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16.862745098039216</v>
      </c>
      <c r="V219" s="297">
        <f>IFERROR(V216/H216,"0")+IFERROR(V217/H217,"0")+IFERROR(V218/H218,"0")</f>
        <v>17</v>
      </c>
      <c r="W219" s="297">
        <f>IFERROR(IF(W216="",0,W216),"0")+IFERROR(IF(W217="",0,W217),"0")+IFERROR(IF(W218="",0,W218),"0")</f>
        <v>0.12801000000000001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43</v>
      </c>
      <c r="V220" s="297">
        <f>IFERROR(SUM(V216:V218),"0")</f>
        <v>43.349999999999994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0</v>
      </c>
      <c r="V254" s="297">
        <f>IFERROR(V251/H251,"0")+IFERROR(V252/H252,"0")+IFERROR(V253/H253,"0")</f>
        <v>0</v>
      </c>
      <c r="W254" s="297">
        <f>IFERROR(IF(W251="",0,W251),"0")+IFERROR(IF(W252="",0,W252),"0")+IFERROR(IF(W253="",0,W253),"0")</f>
        <v>0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0</v>
      </c>
      <c r="V255" s="297">
        <f>IFERROR(SUM(V251:V253),"0")</f>
        <v>0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4000</v>
      </c>
      <c r="V268" s="296">
        <f t="shared" si="13"/>
        <v>4005</v>
      </c>
      <c r="W268" s="37">
        <f>IFERROR(IF(V268=0,"",ROUNDUP(V268/H268,0)*0.02175),"")</f>
        <v>5.8072499999999998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2000</v>
      </c>
      <c r="V269" s="296">
        <f t="shared" si="13"/>
        <v>2010</v>
      </c>
      <c r="W269" s="37">
        <f>IFERROR(IF(V269=0,"",ROUNDUP(V269/H269,0)*0.02175),"")</f>
        <v>2.9144999999999999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400</v>
      </c>
      <c r="V275" s="297">
        <f>IFERROR(V267/H267,"0")+IFERROR(V268/H268,"0")+IFERROR(V269/H269,"0")+IFERROR(V270/H270,"0")+IFERROR(V271/H271,"0")+IFERROR(V272/H272,"0")+IFERROR(V273/H273,"0")+IFERROR(V274/H274,"0")</f>
        <v>401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8.7217500000000001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6000</v>
      </c>
      <c r="V276" s="297">
        <f>IFERROR(SUM(V267:V274),"0")</f>
        <v>6015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0</v>
      </c>
      <c r="V278" s="296">
        <f>IFERROR(IF(U278="",0,CEILING((U278/$H278),1)*$H278),"")</f>
        <v>0</v>
      </c>
      <c r="W278" s="37" t="str">
        <f>IFERROR(IF(V278=0,"",ROUNDUP(V278/H278,0)*0.02175),"")</f>
        <v/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0</v>
      </c>
      <c r="V280" s="297">
        <f>IFERROR(V278/H278,"0")+IFERROR(V279/H279,"0")</f>
        <v>0</v>
      </c>
      <c r="W280" s="297">
        <f>IFERROR(IF(W278="",0,W278),"0")+IFERROR(IF(W279="",0,W279),"0")</f>
        <v>0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0</v>
      </c>
      <c r="V281" s="297">
        <f>IFERROR(SUM(V278:V279),"0")</f>
        <v>0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700</v>
      </c>
      <c r="V287" s="296">
        <f>IFERROR(IF(U287="",0,CEILING((U287/$H287),1)*$H287),"")</f>
        <v>702</v>
      </c>
      <c r="W287" s="37">
        <f>IFERROR(IF(V287=0,"",ROUNDUP(V287/H287,0)*0.02175),"")</f>
        <v>1.9574999999999998</v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89.743589743589752</v>
      </c>
      <c r="V288" s="297">
        <f>IFERROR(V287/H287,"0")</f>
        <v>90</v>
      </c>
      <c r="W288" s="297">
        <f>IFERROR(IF(W287="",0,W287),"0")</f>
        <v>1.9574999999999998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700</v>
      </c>
      <c r="V289" s="297">
        <f>IFERROR(SUM(V287:V287),"0")</f>
        <v>702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350</v>
      </c>
      <c r="V291" s="296">
        <f>IFERROR(IF(U291="",0,CEILING((U291/$H291),1)*$H291),"")</f>
        <v>351</v>
      </c>
      <c r="W291" s="37">
        <f>IFERROR(IF(V291=0,"",ROUNDUP(V291/H291,0)*0.02175),"")</f>
        <v>0.9787499999999999</v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44.871794871794876</v>
      </c>
      <c r="V292" s="297">
        <f>IFERROR(V291/H291,"0")</f>
        <v>45</v>
      </c>
      <c r="W292" s="297">
        <f>IFERROR(IF(W291="",0,W291),"0")</f>
        <v>0.9787499999999999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350</v>
      </c>
      <c r="V293" s="297">
        <f>IFERROR(SUM(V291:V291),"0")</f>
        <v>351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80</v>
      </c>
      <c r="V303" s="296">
        <f>IFERROR(IF(U303="",0,CEILING((U303/$H303),1)*$H303),"")</f>
        <v>83.22</v>
      </c>
      <c r="W303" s="37">
        <f>IFERROR(IF(V303=0,"",ROUNDUP(V303/H303,0)*0.00753),"")</f>
        <v>0.14307</v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18.264840182648403</v>
      </c>
      <c r="V305" s="297">
        <f>IFERROR(V303/H303,"0")+IFERROR(V304/H304,"0")</f>
        <v>19</v>
      </c>
      <c r="W305" s="297">
        <f>IFERROR(IF(W303="",0,W303),"0")+IFERROR(IF(W304="",0,W304),"0")</f>
        <v>0.14307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80</v>
      </c>
      <c r="V306" s="297">
        <f>IFERROR(SUM(V303:V304),"0")</f>
        <v>83.22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150</v>
      </c>
      <c r="V308" s="296">
        <f>IFERROR(IF(U308="",0,CEILING((U308/$H308),1)*$H308),"")</f>
        <v>156</v>
      </c>
      <c r="W308" s="37">
        <f>IFERROR(IF(V308=0,"",ROUNDUP(V308/H308,0)*0.02175),"")</f>
        <v>0.43499999999999994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19.23076923076923</v>
      </c>
      <c r="V312" s="297">
        <f>IFERROR(V308/H308,"0")+IFERROR(V309/H309,"0")+IFERROR(V310/H310,"0")+IFERROR(V311/H311,"0")</f>
        <v>20</v>
      </c>
      <c r="W312" s="297">
        <f>IFERROR(IF(W308="",0,W308),"0")+IFERROR(IF(W309="",0,W309),"0")+IFERROR(IF(W310="",0,W310),"0")+IFERROR(IF(W311="",0,W311),"0")</f>
        <v>0.43499999999999994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150</v>
      </c>
      <c r="V313" s="297">
        <f>IFERROR(SUM(V308:V311),"0")</f>
        <v>156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200</v>
      </c>
      <c r="V330" s="296">
        <f t="shared" si="14"/>
        <v>201.60000000000002</v>
      </c>
      <c r="W330" s="37">
        <f>IFERROR(IF(V330=0,"",ROUNDUP(V330/H330,0)*0.00753),"")</f>
        <v>0.36143999999999998</v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0</v>
      </c>
      <c r="V332" s="296">
        <f t="shared" si="14"/>
        <v>0</v>
      </c>
      <c r="W332" s="37" t="str">
        <f>IFERROR(IF(V332=0,"",ROUNDUP(V332/H332,0)*0.00753),"")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47.61904761904762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48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0.36143999999999998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200</v>
      </c>
      <c r="V338" s="297">
        <f>IFERROR(SUM(V326:V336),"0")</f>
        <v>201.60000000000002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450</v>
      </c>
      <c r="V340" s="296">
        <f>IFERROR(IF(U340="",0,CEILING((U340/$H340),1)*$H340),"")</f>
        <v>452.4</v>
      </c>
      <c r="W340" s="37">
        <f>IFERROR(IF(V340=0,"",ROUNDUP(V340/H340,0)*0.02175),"")</f>
        <v>1.2614999999999998</v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57.692307692307693</v>
      </c>
      <c r="V344" s="297">
        <f>IFERROR(V340/H340,"0")+IFERROR(V341/H341,"0")+IFERROR(V342/H342,"0")+IFERROR(V343/H343,"0")</f>
        <v>58</v>
      </c>
      <c r="W344" s="297">
        <f>IFERROR(IF(W340="",0,W340),"0")+IFERROR(IF(W341="",0,W341),"0")+IFERROR(IF(W342="",0,W342),"0")+IFERROR(IF(W343="",0,W343),"0")</f>
        <v>1.2614999999999998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450</v>
      </c>
      <c r="V345" s="297">
        <f>IFERROR(SUM(V340:V343),"0")</f>
        <v>452.4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150</v>
      </c>
      <c r="V368" s="296">
        <f t="shared" si="15"/>
        <v>153.12</v>
      </c>
      <c r="W368" s="37">
        <f>IFERROR(IF(V368=0,"",ROUNDUP(V368/H368,0)*0.01196),"")</f>
        <v>0.34683999999999998</v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28.409090909090907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29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0.34683999999999998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150</v>
      </c>
      <c r="V378" s="297">
        <f>IFERROR(SUM(V367:V376),"0")</f>
        <v>153.12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250</v>
      </c>
      <c r="V386" s="296">
        <f t="shared" si="16"/>
        <v>253.44</v>
      </c>
      <c r="W386" s="37">
        <f>IFERROR(IF(V386=0,"",ROUNDUP(V386/H386,0)*0.01196),"")</f>
        <v>0.57408000000000003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47.348484848484844</v>
      </c>
      <c r="V391" s="297">
        <f>IFERROR(V385/H385,"0")+IFERROR(V386/H386,"0")+IFERROR(V387/H387,"0")+IFERROR(V388/H388,"0")+IFERROR(V389/H389,"0")+IFERROR(V390/H390,"0")</f>
        <v>48</v>
      </c>
      <c r="W391" s="297">
        <f>IFERROR(IF(W385="",0,W385),"0")+IFERROR(IF(W386="",0,W386),"0")+IFERROR(IF(W387="",0,W387),"0")+IFERROR(IF(W388="",0,W388),"0")+IFERROR(IF(W389="",0,W389),"0")+IFERROR(IF(W390="",0,W390),"0")</f>
        <v>0.57408000000000003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250</v>
      </c>
      <c r="V392" s="297">
        <f>IFERROR(SUM(V385:V390),"0")</f>
        <v>253.44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150</v>
      </c>
      <c r="V411" s="296">
        <f>IFERROR(IF(U411="",0,CEILING((U411/$H411),1)*$H411),"")</f>
        <v>151.19999999999999</v>
      </c>
      <c r="W411" s="37">
        <f>IFERROR(IF(V411=0,"",ROUNDUP(V411/H411,0)*0.00753),"")</f>
        <v>0.30120000000000002</v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150</v>
      </c>
      <c r="V412" s="296">
        <f>IFERROR(IF(U412="",0,CEILING((U412/$H412),1)*$H412),"")</f>
        <v>151.19999999999999</v>
      </c>
      <c r="W412" s="37">
        <f>IFERROR(IF(V412=0,"",ROUNDUP(V412/H412,0)*0.00753),"")</f>
        <v>0.30120000000000002</v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79.365079365079367</v>
      </c>
      <c r="V413" s="297">
        <f>IFERROR(V411/H411,"0")+IFERROR(V412/H412,"0")</f>
        <v>80</v>
      </c>
      <c r="W413" s="297">
        <f>IFERROR(IF(W411="",0,W411),"0")+IFERROR(IF(W412="",0,W412),"0")</f>
        <v>0.60240000000000005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300</v>
      </c>
      <c r="V414" s="297">
        <f>IFERROR(SUM(V411:V412),"0")</f>
        <v>302.39999999999998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700</v>
      </c>
      <c r="V416" s="296">
        <f>IFERROR(IF(U416="",0,CEILING((U416/$H416),1)*$H416),"")</f>
        <v>702</v>
      </c>
      <c r="W416" s="37">
        <f>IFERROR(IF(V416=0,"",ROUNDUP(V416/H416,0)*0.02175),"")</f>
        <v>1.9574999999999998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89.743589743589752</v>
      </c>
      <c r="V419" s="297">
        <f>IFERROR(V416/H416,"0")+IFERROR(V417/H417,"0")+IFERROR(V418/H418,"0")</f>
        <v>90</v>
      </c>
      <c r="W419" s="297">
        <f>IFERROR(IF(W416="",0,W416),"0")+IFERROR(IF(W417="",0,W417),"0")+IFERROR(IF(W418="",0,W418),"0")</f>
        <v>1.9574999999999998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700</v>
      </c>
      <c r="V420" s="297">
        <f>IFERROR(SUM(V416:V418),"0")</f>
        <v>702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9973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10022.130000000001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10443.283700049617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10495.204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17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17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10868.283700049617</v>
      </c>
      <c r="V424" s="297">
        <f>GrossWeightTotalR+PalletQtyTotalR*25</f>
        <v>10920.204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1012.3435791633483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1019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19.07734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405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244.95000000000002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0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7068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239.22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654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406.56</v>
      </c>
      <c r="P431" s="47">
        <f>IFERROR(V401*1,"0")+IFERROR(V402*1,"0")+IFERROR(V406*1,"0")+IFERROR(V407*1,"0")+IFERROR(V411*1,"0")+IFERROR(V412*1,"0")+IFERROR(V416*1,"0")+IFERROR(V417*1,"0")+IFERROR(V418*1,"0")</f>
        <v>1004.4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2023-08-03T11:29:08Z</dcterms:modified>
</cp:coreProperties>
</file>