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A9" i="1"/>
  <c r="F10" i="1" s="1"/>
  <c r="D7" i="1"/>
  <c r="N6" i="1"/>
  <c r="M2" i="1"/>
  <c r="H9" i="1" l="1"/>
  <c r="J9" i="1"/>
  <c r="V248" i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<sst xmlns="http://schemas.openxmlformats.org/spreadsheetml/2006/main" count="790" uniqueCount="328">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</sst>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24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/>
      <c r="I5" s="329"/>
      <c r="J5" s="329"/>
      <c r="K5" s="327"/>
      <c r="M5" s="25" t="s">
        <v>9</v>
      </c>
      <c r="N5" s="322">
        <v>45145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312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314</v>
      </c>
      <c r="V30" s="155">
        <f>IFERROR(IF(U30="","",U30),"")</f>
        <v>314</v>
      </c>
      <c r="W30" s="37">
        <f>IFERROR(IF(U30="","",U30*0.00936),"")</f>
        <v>2.9390399999999999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314</v>
      </c>
      <c r="V32" s="156">
        <f>IFERROR(SUM(V28:V31),"0")</f>
        <v>314</v>
      </c>
      <c r="W32" s="156">
        <f>IFERROR(IF(W28="",0,W28),"0")+IFERROR(IF(W29="",0,W29),"0")+IFERROR(IF(W30="",0,W30),"0")+IFERROR(IF(W31="",0,W31),"0")</f>
        <v>2.9390399999999999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471</v>
      </c>
      <c r="V33" s="156">
        <f>IFERROR(SUMPRODUCT(V28:V31*H28:H31),"0")</f>
        <v>471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47</v>
      </c>
      <c r="V39" s="155">
        <f>IFERROR(IF(U39="","",U39),"")</f>
        <v>47</v>
      </c>
      <c r="W39" s="37">
        <f>IFERROR(IF(U39="","",U39*0.0155),"")</f>
        <v>0.72850000000000004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47</v>
      </c>
      <c r="V40" s="156">
        <f>IFERROR(SUM(V36:V39),"0")</f>
        <v>47</v>
      </c>
      <c r="W40" s="156">
        <f>IFERROR(IF(W36="",0,W36),"0")+IFERROR(IF(W37="",0,W37),"0")+IFERROR(IF(W38="",0,W38),"0")+IFERROR(IF(W39="",0,W39),"0")</f>
        <v>0.72850000000000004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282</v>
      </c>
      <c r="V41" s="156">
        <f>IFERROR(SUMPRODUCT(V36:V39*H36:H39),"0")</f>
        <v>282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64</v>
      </c>
      <c r="V55" s="155">
        <f t="shared" si="0"/>
        <v>64</v>
      </c>
      <c r="W55" s="37">
        <f t="shared" si="1"/>
        <v>0.99199999999999999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64</v>
      </c>
      <c r="V56" s="156">
        <f>IFERROR(SUM(V50:V55),"0")</f>
        <v>64</v>
      </c>
      <c r="W56" s="156">
        <f>IFERROR(IF(W50="",0,W50),"0")+IFERROR(IF(W51="",0,W51),"0")+IFERROR(IF(W52="",0,W52),"0")+IFERROR(IF(W53="",0,W53),"0")+IFERROR(IF(W54="",0,W54),"0")+IFERROR(IF(W55="",0,W55),"0")</f>
        <v>0.99199999999999999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460.8</v>
      </c>
      <c r="V57" s="156">
        <f>IFERROR(SUMPRODUCT(V50:V55*H50:H55),"0")</f>
        <v>460.8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0</v>
      </c>
      <c r="V61" s="155">
        <f>IFERROR(IF(U61="","",U61),"")</f>
        <v>0</v>
      </c>
      <c r="W61" s="37">
        <f>IFERROR(IF(U61="","",U61*0.00855),"")</f>
        <v>0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0</v>
      </c>
      <c r="V62" s="156">
        <f>IFERROR(SUM(V60:V61),"0")</f>
        <v>0</v>
      </c>
      <c r="W62" s="156">
        <f>IFERROR(IF(W60="",0,W60),"0")+IFERROR(IF(W61="",0,W61),"0")</f>
        <v>0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0</v>
      </c>
      <c r="V63" s="156">
        <f>IFERROR(SUMPRODUCT(V60:V61*H60:H61),"0")</f>
        <v>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88</v>
      </c>
      <c r="V80" s="155">
        <f t="shared" si="2"/>
        <v>88</v>
      </c>
      <c r="W80" s="37">
        <f t="shared" si="3"/>
        <v>1.5734399999999999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38</v>
      </c>
      <c r="V83" s="155">
        <f t="shared" si="2"/>
        <v>38</v>
      </c>
      <c r="W83" s="37">
        <f t="shared" si="3"/>
        <v>0.67944000000000004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126</v>
      </c>
      <c r="V84" s="156">
        <f>IFERROR(SUM(V77:V83),"0")</f>
        <v>126</v>
      </c>
      <c r="W84" s="156">
        <f>IFERROR(IF(W77="",0,W77),"0")+IFERROR(IF(W78="",0,W78),"0")+IFERROR(IF(W79="",0,W79),"0")+IFERROR(IF(W80="",0,W80),"0")+IFERROR(IF(W81="",0,W81),"0")+IFERROR(IF(W82="",0,W82),"0")+IFERROR(IF(W83="",0,W83),"0")</f>
        <v>2.2528800000000002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453.6</v>
      </c>
      <c r="V85" s="156">
        <f>IFERROR(SUMPRODUCT(V77:V83*H77:H83),"0")</f>
        <v>453.6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18</v>
      </c>
      <c r="V95" s="155">
        <f>IFERROR(IF(U95="","",U95),"")</f>
        <v>18</v>
      </c>
      <c r="W95" s="37">
        <f>IFERROR(IF(U95="","",U95*0.0155),"")</f>
        <v>0.27900000000000003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277</v>
      </c>
      <c r="V96" s="155">
        <f>IFERROR(IF(U96="","",U96),"")</f>
        <v>277</v>
      </c>
      <c r="W96" s="37">
        <f>IFERROR(IF(U96="","",U96*0.0155),"")</f>
        <v>4.2934999999999999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27</v>
      </c>
      <c r="V97" s="155">
        <f>IFERROR(IF(U97="","",U97),"")</f>
        <v>27</v>
      </c>
      <c r="W97" s="37">
        <f>IFERROR(IF(U97="","",U97*0.0155),"")</f>
        <v>0.41849999999999998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214</v>
      </c>
      <c r="V98" s="155">
        <f>IFERROR(IF(U98="","",U98),"")</f>
        <v>214</v>
      </c>
      <c r="W98" s="37">
        <f>IFERROR(IF(U98="","",U98*0.0155),"")</f>
        <v>3.3170000000000002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536</v>
      </c>
      <c r="V99" s="156">
        <f>IFERROR(SUM(V95:V98),"0")</f>
        <v>536</v>
      </c>
      <c r="W99" s="156">
        <f>IFERROR(IF(W95="",0,W95),"0")+IFERROR(IF(W96="",0,W96),"0")+IFERROR(IF(W97="",0,W97),"0")+IFERROR(IF(W98="",0,W98),"0")</f>
        <v>8.3079999999999998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3844.8</v>
      </c>
      <c r="V100" s="156">
        <f>IFERROR(SUMPRODUCT(V95:V98*H95:H98),"0")</f>
        <v>3844.8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149</v>
      </c>
      <c r="V103" s="155">
        <f>IFERROR(IF(U103="","",U103),"")</f>
        <v>149</v>
      </c>
      <c r="W103" s="37">
        <f>IFERROR(IF(U103="","",U103*0.01788),"")</f>
        <v>2.66412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142</v>
      </c>
      <c r="V104" s="155">
        <f>IFERROR(IF(U104="","",U104),"")</f>
        <v>142</v>
      </c>
      <c r="W104" s="37">
        <f>IFERROR(IF(U104="","",U104*0.01788),"")</f>
        <v>2.5389599999999999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291</v>
      </c>
      <c r="V105" s="156">
        <f>IFERROR(SUM(V103:V104),"0")</f>
        <v>291</v>
      </c>
      <c r="W105" s="156">
        <f>IFERROR(IF(W103="",0,W103),"0")+IFERROR(IF(W104="",0,W104),"0")</f>
        <v>5.2030799999999999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873</v>
      </c>
      <c r="V106" s="156">
        <f>IFERROR(SUMPRODUCT(V103:V104*H103:H104),"0")</f>
        <v>873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92</v>
      </c>
      <c r="V109" s="155">
        <f>IFERROR(IF(U109="","",U109),"")</f>
        <v>92</v>
      </c>
      <c r="W109" s="37">
        <f>IFERROR(IF(U109="","",U109*0.01788),"")</f>
        <v>1.64496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92</v>
      </c>
      <c r="V110" s="156">
        <f>IFERROR(SUM(V109:V109),"0")</f>
        <v>92</v>
      </c>
      <c r="W110" s="156">
        <f>IFERROR(IF(W109="",0,W109),"0")</f>
        <v>1.64496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276</v>
      </c>
      <c r="V111" s="156">
        <f>IFERROR(SUMPRODUCT(V109:V109*H109:H109),"0")</f>
        <v>276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235</v>
      </c>
      <c r="V139" s="155">
        <f>IFERROR(IF(U139="","",U139),"")</f>
        <v>235</v>
      </c>
      <c r="W139" s="37">
        <f>IFERROR(IF(U139="","",U139*0.00502),"")</f>
        <v>1.1797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235</v>
      </c>
      <c r="V140" s="156">
        <f>IFERROR(SUM(V139:V139),"0")</f>
        <v>235</v>
      </c>
      <c r="W140" s="156">
        <f>IFERROR(IF(W139="",0,W139),"0")</f>
        <v>1.1797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423</v>
      </c>
      <c r="V141" s="156">
        <f>IFERROR(SUMPRODUCT(V139:V139*H139:H139),"0")</f>
        <v>423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166</v>
      </c>
      <c r="V143" s="155">
        <f>IFERROR(IF(U143="","",U143),"")</f>
        <v>166</v>
      </c>
      <c r="W143" s="37">
        <f>IFERROR(IF(U143="","",U143*0.0155),"")</f>
        <v>2.573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166</v>
      </c>
      <c r="V144" s="156">
        <f>IFERROR(SUM(V143:V143),"0")</f>
        <v>166</v>
      </c>
      <c r="W144" s="156">
        <f>IFERROR(IF(W143="",0,W143),"0")</f>
        <v>2.573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996</v>
      </c>
      <c r="V145" s="156">
        <f>IFERROR(SUMPRODUCT(V143:V143*H143:H143),"0")</f>
        <v>996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568</v>
      </c>
      <c r="V149" s="155">
        <f>IFERROR(IF(U149="","",U149),"")</f>
        <v>568</v>
      </c>
      <c r="W149" s="37">
        <f>IFERROR(IF(U149="","",U149*0.0155),"")</f>
        <v>8.8040000000000003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76</v>
      </c>
      <c r="V150" s="155">
        <f>IFERROR(IF(U150="","",U150),"")</f>
        <v>76</v>
      </c>
      <c r="W150" s="37">
        <f>IFERROR(IF(U150="","",U150*0.00936),"")</f>
        <v>0.71135999999999999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644</v>
      </c>
      <c r="V151" s="156">
        <f>IFERROR(SUM(V147:V150),"0")</f>
        <v>644</v>
      </c>
      <c r="W151" s="156">
        <f>IFERROR(IF(W147="",0,W147),"0")+IFERROR(IF(W148="",0,W148),"0")+IFERROR(IF(W149="",0,W149),"0")+IFERROR(IF(W150="",0,W150),"0")</f>
        <v>9.5153600000000012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3010.24</v>
      </c>
      <c r="V152" s="156">
        <f>IFERROR(SUMPRODUCT(V147:V150*H147:H150),"0")</f>
        <v>3010.24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135</v>
      </c>
      <c r="V155" s="155">
        <f t="shared" si="4"/>
        <v>135</v>
      </c>
      <c r="W155" s="37">
        <f t="shared" si="5"/>
        <v>1.2636000000000001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106</v>
      </c>
      <c r="V159" s="155">
        <f t="shared" si="4"/>
        <v>106</v>
      </c>
      <c r="W159" s="37">
        <f t="shared" si="5"/>
        <v>0.99216000000000004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100</v>
      </c>
      <c r="V160" s="155">
        <f t="shared" si="4"/>
        <v>100</v>
      </c>
      <c r="W160" s="37">
        <f>IFERROR(IF(U160="","",U160*0.0155),"")</f>
        <v>1.55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150</v>
      </c>
      <c r="V163" s="155">
        <f t="shared" si="4"/>
        <v>150</v>
      </c>
      <c r="W163" s="37">
        <f>IFERROR(IF(U163="","",U163*0.00936),"")</f>
        <v>1.4040000000000001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491</v>
      </c>
      <c r="V164" s="156">
        <f>IFERROR(SUM(V154:V163),"0")</f>
        <v>491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5.2097600000000002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1891.7</v>
      </c>
      <c r="V165" s="156">
        <f>IFERROR(SUMPRODUCT(V154:V163*H154:H163),"0")</f>
        <v>1891.7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23</v>
      </c>
      <c r="V187" s="155">
        <f>IFERROR(IF(U187="","",U187),"")</f>
        <v>23</v>
      </c>
      <c r="W187" s="37">
        <f>IFERROR(IF(U187="","",U187*0.01788),"")</f>
        <v>0.41123999999999999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23</v>
      </c>
      <c r="V189" s="156">
        <f>IFERROR(SUM(V187:V188),"0")</f>
        <v>23</v>
      </c>
      <c r="W189" s="156">
        <f>IFERROR(IF(W187="",0,W187),"0")+IFERROR(IF(W188="",0,W188),"0")</f>
        <v>0.41123999999999999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69</v>
      </c>
      <c r="V190" s="156">
        <f>IFERROR(SUMPRODUCT(V187:V188*H187:H188),"0")</f>
        <v>69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50</v>
      </c>
      <c r="V213" s="155">
        <f>IFERROR(IF(U213="","",U213),"")</f>
        <v>50</v>
      </c>
      <c r="W213" s="37">
        <f>IFERROR(IF(U213="","",U213*0.0155),"")</f>
        <v>0.77500000000000002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50</v>
      </c>
      <c r="V214" s="156">
        <f>IFERROR(SUM(V210:V213),"0")</f>
        <v>50</v>
      </c>
      <c r="W214" s="156">
        <f>IFERROR(IF(W210="",0,W210),"0")+IFERROR(IF(W211="",0,W211),"0")+IFERROR(IF(W212="",0,W212),"0")+IFERROR(IF(W213="",0,W213),"0")</f>
        <v>0.77500000000000002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360</v>
      </c>
      <c r="V215" s="156">
        <f>IFERROR(SUMPRODUCT(V210:V213*H210:H213),"0")</f>
        <v>360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13411.140000000001</v>
      </c>
      <c r="V244" s="156">
        <f>IFERROR(V24+V33+V41+V47+V57+V63+V68+V74+V85+V92+V100+V106+V111+V119+V124+V130+V135+V141+V145+V152+V165+V170+V178+V183+V190+V195+V200+V207+V215+V220+V226+V232+V238+V243,"0")</f>
        <v>13411.140000000001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14426.772599999998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14426.772599999998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34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34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15276.772599999998</v>
      </c>
      <c r="V247" s="156">
        <f>GrossWeightTotalR+PalletQtyTotalR*25</f>
        <v>15276.772599999998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3079</v>
      </c>
      <c r="V248" s="156">
        <f>IFERROR(V23+V32+V40+V46+V56+V62+V67+V73+V84+V91+V99+V105+V110+V118+V123+V129+V134+V140+V144+V151+V164+V169+V177+V182+V189+V194+V199+V206+V214+V219+V225+V231+V237+V242,"0")</f>
        <v>3079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41.732520000000008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471</v>
      </c>
      <c r="D254" s="47">
        <f>IFERROR(U36*H36,"0")+IFERROR(U37*H37,"0")+IFERROR(U38*H38,"0")+IFERROR(U39*H39,"0")</f>
        <v>282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460.8</v>
      </c>
      <c r="G254" s="47">
        <f>IFERROR(U60*H60,"0")+IFERROR(U61*H61,"0")</f>
        <v>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453.6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3844.8</v>
      </c>
      <c r="M254" s="47">
        <f>IFERROR(U103*H103,"0")+IFERROR(U104*H104,"0")</f>
        <v>873</v>
      </c>
      <c r="N254" s="47">
        <f>IFERROR(U109*H109,"0")</f>
        <v>276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6320.94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0</v>
      </c>
      <c r="V254" s="47">
        <f>IFERROR(U187*H187,"0")+IFERROR(U188*H188,"0")</f>
        <v>69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360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2023-08-04T10:55:32Z</dcterms:modified>
</cp:coreProperties>
</file>