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V426" i="1" s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W355" i="1"/>
  <c r="V355" i="1"/>
  <c r="V359" i="1" s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W116" i="1"/>
  <c r="V116" i="1"/>
  <c r="V115" i="1"/>
  <c r="W115" i="1" s="1"/>
  <c r="M115" i="1"/>
  <c r="V114" i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V111" i="1" s="1"/>
  <c r="M106" i="1"/>
  <c r="V105" i="1"/>
  <c r="W105" i="1" s="1"/>
  <c r="M105" i="1"/>
  <c r="W104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81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5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443" i="1" s="1"/>
  <c r="U23" i="1"/>
  <c r="W22" i="1"/>
  <c r="W23" i="1" s="1"/>
  <c r="V22" i="1"/>
  <c r="V23" i="1" s="1"/>
  <c r="H10" i="1"/>
  <c r="A9" i="1"/>
  <c r="J9" i="1" s="1"/>
  <c r="D7" i="1"/>
  <c r="N6" i="1"/>
  <c r="M2" i="1"/>
  <c r="W101" i="1" l="1"/>
  <c r="W32" i="1"/>
  <c r="A10" i="1"/>
  <c r="V282" i="1"/>
  <c r="W281" i="1"/>
  <c r="W282" i="1" s="1"/>
  <c r="L453" i="1"/>
  <c r="V302" i="1"/>
  <c r="W298" i="1"/>
  <c r="W302" i="1" s="1"/>
  <c r="F9" i="1"/>
  <c r="F10" i="1"/>
  <c r="U447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W106" i="1"/>
  <c r="W111" i="1" s="1"/>
  <c r="V118" i="1"/>
  <c r="V119" i="1"/>
  <c r="V126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35" i="1"/>
  <c r="W433" i="1"/>
  <c r="W435" i="1" s="1"/>
  <c r="E453" i="1"/>
  <c r="V155" i="1"/>
  <c r="V162" i="1"/>
  <c r="V290" i="1"/>
  <c r="W289" i="1"/>
  <c r="W290" i="1" s="1"/>
  <c r="V291" i="1"/>
  <c r="H9" i="1"/>
  <c r="W35" i="1"/>
  <c r="W37" i="1" s="1"/>
  <c r="V38" i="1"/>
  <c r="V443" i="1" s="1"/>
  <c r="V42" i="1"/>
  <c r="V46" i="1"/>
  <c r="V52" i="1"/>
  <c r="V447" i="1" s="1"/>
  <c r="W114" i="1"/>
  <c r="W118" i="1" s="1"/>
  <c r="W158" i="1"/>
  <c r="W161" i="1" s="1"/>
  <c r="V161" i="1"/>
  <c r="V181" i="1"/>
  <c r="W164" i="1"/>
  <c r="W180" i="1" s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V283" i="1"/>
  <c r="V404" i="1"/>
  <c r="W402" i="1"/>
  <c r="W404" i="1" s="1"/>
  <c r="P453" i="1"/>
  <c r="V425" i="1"/>
  <c r="W423" i="1"/>
  <c r="W425" i="1" s="1"/>
  <c r="V445" i="1"/>
  <c r="B453" i="1"/>
  <c r="V444" i="1"/>
  <c r="D453" i="1"/>
  <c r="V59" i="1"/>
  <c r="V127" i="1"/>
  <c r="F453" i="1"/>
  <c r="W122" i="1"/>
  <c r="W126" i="1" s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W448" i="1" l="1"/>
  <c r="V446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<sst xmlns="http://schemas.openxmlformats.org/spreadsheetml/2006/main" count="1743" uniqueCount="717">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</sst>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716</v>
      </c>
      <c r="I5" s="320"/>
      <c r="J5" s="320"/>
      <c r="K5" s="318"/>
      <c r="M5" s="25" t="s">
        <v>10</v>
      </c>
      <c r="N5" s="321">
        <v>45148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691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7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250</v>
      </c>
      <c r="V50" s="306">
        <f>IFERROR(IF(U50="",0,CEILING((U50/$H50),1)*$H50),"")</f>
        <v>259.20000000000005</v>
      </c>
      <c r="W50" s="37">
        <f>IFERROR(IF(V50=0,"",ROUNDUP(V50/H50,0)*0.02175),"")</f>
        <v>0.52200000000000002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23.148148148148145</v>
      </c>
      <c r="V52" s="307">
        <f>IFERROR(V50/H50,"0")+IFERROR(V51/H51,"0")</f>
        <v>24.000000000000004</v>
      </c>
      <c r="W52" s="307">
        <f>IFERROR(IF(W50="",0,W50),"0")+IFERROR(IF(W51="",0,W51),"0")</f>
        <v>0.52200000000000002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250</v>
      </c>
      <c r="V53" s="307">
        <f>IFERROR(SUM(V50:V51),"0")</f>
        <v>259.20000000000005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350</v>
      </c>
      <c r="V56" s="306">
        <f>IFERROR(IF(U56="",0,CEILING((U56/$H56),1)*$H56),"")</f>
        <v>356.40000000000003</v>
      </c>
      <c r="W56" s="37">
        <f>IFERROR(IF(V56=0,"",ROUNDUP(V56/H56,0)*0.02175),"")</f>
        <v>0.71775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32.407407407407405</v>
      </c>
      <c r="V59" s="307">
        <f>IFERROR(V56/H56,"0")+IFERROR(V57/H57,"0")+IFERROR(V58/H58,"0")</f>
        <v>33</v>
      </c>
      <c r="W59" s="307">
        <f>IFERROR(IF(W56="",0,W56),"0")+IFERROR(IF(W57="",0,W57),"0")+IFERROR(IF(W58="",0,W58),"0")</f>
        <v>0.71775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350</v>
      </c>
      <c r="V60" s="307">
        <f>IFERROR(SUM(V56:V58),"0")</f>
        <v>356.40000000000003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15</v>
      </c>
      <c r="V94" s="306">
        <f t="shared" si="5"/>
        <v>19.2</v>
      </c>
      <c r="W94" s="37">
        <f>IFERROR(IF(V94=0,"",ROUNDUP(V94/H94,0)*0.01196),"")</f>
        <v>4.7840000000000001E-2</v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15</v>
      </c>
      <c r="V95" s="306">
        <f t="shared" si="5"/>
        <v>19.2</v>
      </c>
      <c r="W95" s="37">
        <f>IFERROR(IF(V95=0,"",ROUNDUP(V95/H95,0)*0.01196),"")</f>
        <v>4.7840000000000001E-2</v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6.25</v>
      </c>
      <c r="V101" s="307">
        <f>IFERROR(V92/H92,"0")+IFERROR(V93/H93,"0")+IFERROR(V94/H94,"0")+IFERROR(V95/H95,"0")+IFERROR(V96/H96,"0")+IFERROR(V97/H97,"0")+IFERROR(V98/H98,"0")+IFERROR(V99/H99,"0")+IFERROR(V100/H100,"0")</f>
        <v>8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9.5680000000000001E-2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30</v>
      </c>
      <c r="V102" s="307">
        <f>IFERROR(SUM(V92:V100),"0")</f>
        <v>38.4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250</v>
      </c>
      <c r="V140" s="306">
        <f t="shared" si="7"/>
        <v>259.20000000000005</v>
      </c>
      <c r="W140" s="37">
        <f>IFERROR(IF(V140=0,"",ROUNDUP(V140/H140,0)*0.02175),"")</f>
        <v>0.52200000000000002</v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23.148148148148145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24.000000000000004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0.52200000000000002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250</v>
      </c>
      <c r="V156" s="307">
        <f>IFERROR(SUM(V138:V154),"0")</f>
        <v>259.20000000000005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40</v>
      </c>
      <c r="V164" s="306">
        <f t="shared" ref="V164:V179" si="8">IFERROR(IF(U164="",0,CEILING((U164/$H164),1)*$H164),"")</f>
        <v>42</v>
      </c>
      <c r="W164" s="37">
        <f>IFERROR(IF(V164=0,"",ROUNDUP(V164/H164,0)*0.00753),"")</f>
        <v>7.5300000000000006E-2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15</v>
      </c>
      <c r="V166" s="306">
        <f t="shared" si="8"/>
        <v>16.8</v>
      </c>
      <c r="W166" s="37">
        <f>IFERROR(IF(V166=0,"",ROUNDUP(V166/H166,0)*0.00753),"")</f>
        <v>3.0120000000000001E-2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15</v>
      </c>
      <c r="V167" s="306">
        <f t="shared" si="8"/>
        <v>16.8</v>
      </c>
      <c r="W167" s="37">
        <f>IFERROR(IF(V167=0,"",ROUNDUP(V167/H167,0)*0.00753),"")</f>
        <v>3.0120000000000001E-2</v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10</v>
      </c>
      <c r="V168" s="306">
        <f t="shared" si="8"/>
        <v>12.600000000000001</v>
      </c>
      <c r="W168" s="37">
        <f>IFERROR(IF(V168=0,"",ROUNDUP(V168/H168,0)*0.00753),"")</f>
        <v>2.2589999999999999E-2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19.047619047619044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21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0.15813000000000002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80</v>
      </c>
      <c r="V181" s="307">
        <f>IFERROR(SUM(V164:V179),"0")</f>
        <v>88.199999999999989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1500</v>
      </c>
      <c r="V184" s="306">
        <f t="shared" si="9"/>
        <v>1506.6</v>
      </c>
      <c r="W184" s="37">
        <f>IFERROR(IF(V184=0,"",ROUNDUP(V184/H184,0)*0.02175),"")</f>
        <v>4.0454999999999997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25</v>
      </c>
      <c r="V189" s="306">
        <f t="shared" si="9"/>
        <v>28</v>
      </c>
      <c r="W189" s="37">
        <f>IFERROR(IF(V189=0,"",ROUNDUP(V189/H189,0)*0.01196),"")</f>
        <v>8.3720000000000003E-2</v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191.43518518518519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193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4.1292199999999992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1525</v>
      </c>
      <c r="V207" s="307">
        <f>IFERROR(SUM(V183:V205),"0")</f>
        <v>1534.6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330</v>
      </c>
      <c r="V210" s="306">
        <f t="shared" si="11"/>
        <v>335.4</v>
      </c>
      <c r="W210" s="37">
        <f>IFERROR(IF(V210=0,"",ROUNDUP(V210/H210,0)*0.02175),"")</f>
        <v>0.93524999999999991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42.307692307692307</v>
      </c>
      <c r="V215" s="307">
        <f>IFERROR(V209/H209,"0")+IFERROR(V210/H210,"0")+IFERROR(V211/H211,"0")+IFERROR(V212/H212,"0")+IFERROR(V213/H213,"0")+IFERROR(V214/H214,"0")</f>
        <v>43</v>
      </c>
      <c r="W215" s="307">
        <f>IFERROR(IF(W209="",0,W209),"0")+IFERROR(IF(W210="",0,W210),"0")+IFERROR(IF(W211="",0,W211),"0")+IFERROR(IF(W212="",0,W212),"0")+IFERROR(IF(W213="",0,W213),"0")+IFERROR(IF(W214="",0,W214),"0")</f>
        <v>0.93524999999999991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330</v>
      </c>
      <c r="V216" s="307">
        <f>IFERROR(SUM(V209:V214),"0")</f>
        <v>335.4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350</v>
      </c>
      <c r="V270" s="306">
        <f t="shared" si="13"/>
        <v>360</v>
      </c>
      <c r="W270" s="37">
        <f>IFERROR(IF(V270=0,"",ROUNDUP(V270/H270,0)*0.02175),"")</f>
        <v>0.52200000000000002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100</v>
      </c>
      <c r="V273" s="306">
        <f t="shared" si="13"/>
        <v>105</v>
      </c>
      <c r="W273" s="37">
        <f>IFERROR(IF(V273=0,"",ROUNDUP(V273/H273,0)*0.02175),"")</f>
        <v>0.15225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30</v>
      </c>
      <c r="V277" s="307">
        <f>IFERROR(V269/H269,"0")+IFERROR(V270/H270,"0")+IFERROR(V271/H271,"0")+IFERROR(V272/H272,"0")+IFERROR(V273/H273,"0")+IFERROR(V274/H274,"0")+IFERROR(V275/H275,"0")+IFERROR(V276/H276,"0")</f>
        <v>31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0.67425000000000002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450</v>
      </c>
      <c r="V278" s="307">
        <f>IFERROR(SUM(V269:V276),"0")</f>
        <v>465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350</v>
      </c>
      <c r="V280" s="306">
        <f>IFERROR(IF(U280="",0,CEILING((U280/$H280),1)*$H280),"")</f>
        <v>360</v>
      </c>
      <c r="W280" s="37">
        <f>IFERROR(IF(V280=0,"",ROUNDUP(V280/H280,0)*0.02175),"")</f>
        <v>0.52200000000000002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23.333333333333332</v>
      </c>
      <c r="V282" s="307">
        <f>IFERROR(V280/H280,"0")+IFERROR(V281/H281,"0")</f>
        <v>24</v>
      </c>
      <c r="W282" s="307">
        <f>IFERROR(IF(W280="",0,W280),"0")+IFERROR(IF(W281="",0,W281),"0")</f>
        <v>0.52200000000000002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350</v>
      </c>
      <c r="V283" s="307">
        <f>IFERROR(SUM(V280:V281),"0")</f>
        <v>360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10</v>
      </c>
      <c r="V305" s="306">
        <f>IFERROR(IF(U305="",0,CEILING((U305/$H305),1)*$H305),"")</f>
        <v>13.14</v>
      </c>
      <c r="W305" s="37">
        <f>IFERROR(IF(V305=0,"",ROUNDUP(V305/H305,0)*0.00753),"")</f>
        <v>2.2589999999999999E-2</v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2.2831050228310503</v>
      </c>
      <c r="V307" s="307">
        <f>IFERROR(V305/H305,"0")+IFERROR(V306/H306,"0")</f>
        <v>3</v>
      </c>
      <c r="W307" s="307">
        <f>IFERROR(IF(W305="",0,W305),"0")+IFERROR(IF(W306="",0,W306),"0")</f>
        <v>2.2589999999999999E-2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10</v>
      </c>
      <c r="V308" s="307">
        <f>IFERROR(SUM(V305:V306),"0")</f>
        <v>13.14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15</v>
      </c>
      <c r="V336" s="306">
        <f t="shared" si="14"/>
        <v>16.8</v>
      </c>
      <c r="W336" s="37">
        <f>IFERROR(IF(V336=0,"",ROUNDUP(V336/H336,0)*0.00753),"")</f>
        <v>3.0120000000000001E-2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3.5714285714285712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4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3.0120000000000001E-2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15</v>
      </c>
      <c r="V342" s="307">
        <f>IFERROR(SUM(V328:V340),"0")</f>
        <v>16.8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0</v>
      </c>
      <c r="V400" s="307">
        <f>IFERROR(SUM(V389:V398),"0")</f>
        <v>0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350</v>
      </c>
      <c r="V429" s="306">
        <f>IFERROR(IF(U429="",0,CEILING((U429/$H429),1)*$H429),"")</f>
        <v>356.40000000000003</v>
      </c>
      <c r="W429" s="37">
        <f>IFERROR(IF(V429=0,"",ROUNDUP(V429/H429,0)*0.02175),"")</f>
        <v>0.71775</v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32.407407407407405</v>
      </c>
      <c r="V430" s="307">
        <f>IFERROR(V428/H428,"0")+IFERROR(V429/H429,"0")</f>
        <v>33</v>
      </c>
      <c r="W430" s="307">
        <f>IFERROR(IF(W428="",0,W428),"0")+IFERROR(IF(W429="",0,W429),"0")</f>
        <v>0.71775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350</v>
      </c>
      <c r="V431" s="307">
        <f>IFERROR(SUM(V428:V429),"0")</f>
        <v>356.40000000000003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120</v>
      </c>
      <c r="V434" s="306">
        <f>IFERROR(IF(U434="",0,CEILING((U434/$H434),1)*$H434),"")</f>
        <v>120.96</v>
      </c>
      <c r="W434" s="37">
        <f>IFERROR(IF(V434=0,"",ROUNDUP(V434/H434,0)*0.00753),"")</f>
        <v>0.24096000000000001</v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31.746031746031747</v>
      </c>
      <c r="V435" s="307">
        <f>IFERROR(V433/H433,"0")+IFERROR(V434/H434,"0")</f>
        <v>32</v>
      </c>
      <c r="W435" s="307">
        <f>IFERROR(IF(W433="",0,W433),"0")+IFERROR(IF(W434="",0,W434),"0")</f>
        <v>0.24096000000000001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120</v>
      </c>
      <c r="V436" s="307">
        <f>IFERROR(SUM(V433:V434),"0")</f>
        <v>120.96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4110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4203.7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4335.2697467676917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4433.7159999999994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8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8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4535.2697467676917</v>
      </c>
      <c r="V446" s="307">
        <f>GrossWeightTotalR+PalletQtyTotalR*25</f>
        <v>4633.7159999999994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461.0855063252323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473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9.2876999999999974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259.20000000000005</v>
      </c>
      <c r="D453" s="47">
        <f>IFERROR(V56*1,"0")+IFERROR(V57*1,"0")+IFERROR(V58*1,"0")</f>
        <v>356.40000000000003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38.4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2217.4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825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13.14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16.8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47">
        <f>IFERROR(V423*1,"0")+IFERROR(V424*1,"0")+IFERROR(V428*1,"0")+IFERROR(V429*1,"0")+IFERROR(V433*1,"0")+IFERROR(V434*1,"0")+IFERROR(V438*1,"0")+IFERROR(V439*1,"0")+IFERROR(V440*1,"0")</f>
        <v>477.36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2023-08-08T11:06:39Z</dcterms:modified>
</cp:coreProperties>
</file>