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V400" i="1" s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M372" i="1"/>
  <c r="W371" i="1"/>
  <c r="W376" i="1" s="1"/>
  <c r="V371" i="1"/>
  <c r="V376" i="1" s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V348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W314" i="1"/>
  <c r="U314" i="1"/>
  <c r="V313" i="1"/>
  <c r="W313" i="1" s="1"/>
  <c r="V312" i="1"/>
  <c r="W312" i="1" s="1"/>
  <c r="M312" i="1"/>
  <c r="W311" i="1"/>
  <c r="V311" i="1"/>
  <c r="V314" i="1" s="1"/>
  <c r="W310" i="1"/>
  <c r="V310" i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W281" i="1" s="1"/>
  <c r="M281" i="1"/>
  <c r="W280" i="1"/>
  <c r="W282" i="1" s="1"/>
  <c r="V280" i="1"/>
  <c r="V282" i="1" s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V256" i="1"/>
  <c r="U256" i="1"/>
  <c r="W255" i="1"/>
  <c r="V255" i="1"/>
  <c r="M255" i="1"/>
  <c r="V254" i="1"/>
  <c r="W254" i="1" s="1"/>
  <c r="M254" i="1"/>
  <c r="W253" i="1"/>
  <c r="V253" i="1"/>
  <c r="V257" i="1" s="1"/>
  <c r="M253" i="1"/>
  <c r="U251" i="1"/>
  <c r="U250" i="1"/>
  <c r="W249" i="1"/>
  <c r="V249" i="1"/>
  <c r="M249" i="1"/>
  <c r="V248" i="1"/>
  <c r="M248" i="1"/>
  <c r="U245" i="1"/>
  <c r="U244" i="1"/>
  <c r="V243" i="1"/>
  <c r="W243" i="1" s="1"/>
  <c r="M243" i="1"/>
  <c r="W242" i="1"/>
  <c r="W244" i="1" s="1"/>
  <c r="V242" i="1"/>
  <c r="M242" i="1"/>
  <c r="U240" i="1"/>
  <c r="V239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V240" i="1" s="1"/>
  <c r="M232" i="1"/>
  <c r="U229" i="1"/>
  <c r="U228" i="1"/>
  <c r="W227" i="1"/>
  <c r="V227" i="1"/>
  <c r="M227" i="1"/>
  <c r="V226" i="1"/>
  <c r="W226" i="1" s="1"/>
  <c r="V225" i="1"/>
  <c r="W225" i="1" s="1"/>
  <c r="V224" i="1"/>
  <c r="V228" i="1" s="1"/>
  <c r="M224" i="1"/>
  <c r="U222" i="1"/>
  <c r="U221" i="1"/>
  <c r="V220" i="1"/>
  <c r="W220" i="1" s="1"/>
  <c r="M220" i="1"/>
  <c r="W219" i="1"/>
  <c r="W221" i="1" s="1"/>
  <c r="V219" i="1"/>
  <c r="W218" i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W131" i="1"/>
  <c r="W134" i="1" s="1"/>
  <c r="V131" i="1"/>
  <c r="M131" i="1"/>
  <c r="U127" i="1"/>
  <c r="V126" i="1"/>
  <c r="U126" i="1"/>
  <c r="W125" i="1"/>
  <c r="V125" i="1"/>
  <c r="M125" i="1"/>
  <c r="V124" i="1"/>
  <c r="W124" i="1" s="1"/>
  <c r="M124" i="1"/>
  <c r="W123" i="1"/>
  <c r="V123" i="1"/>
  <c r="M123" i="1"/>
  <c r="W122" i="1"/>
  <c r="W126" i="1" s="1"/>
  <c r="V122" i="1"/>
  <c r="M122" i="1"/>
  <c r="U119" i="1"/>
  <c r="U118" i="1"/>
  <c r="V117" i="1"/>
  <c r="W117" i="1" s="1"/>
  <c r="V116" i="1"/>
  <c r="W116" i="1" s="1"/>
  <c r="V115" i="1"/>
  <c r="W115" i="1" s="1"/>
  <c r="M115" i="1"/>
  <c r="W114" i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W66" i="1"/>
  <c r="V66" i="1"/>
  <c r="M66" i="1"/>
  <c r="V65" i="1"/>
  <c r="W65" i="1" s="1"/>
  <c r="M65" i="1"/>
  <c r="W64" i="1"/>
  <c r="V64" i="1"/>
  <c r="M64" i="1"/>
  <c r="V63" i="1"/>
  <c r="V81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V52" i="1"/>
  <c r="U52" i="1"/>
  <c r="W51" i="1"/>
  <c r="V51" i="1"/>
  <c r="M51" i="1"/>
  <c r="V50" i="1"/>
  <c r="C4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W28" i="1"/>
  <c r="V28" i="1"/>
  <c r="M28" i="1"/>
  <c r="V27" i="1"/>
  <c r="V32" i="1" s="1"/>
  <c r="M27" i="1"/>
  <c r="W26" i="1"/>
  <c r="V26" i="1"/>
  <c r="V33" i="1" s="1"/>
  <c r="M26" i="1"/>
  <c r="V24" i="1"/>
  <c r="U24" i="1"/>
  <c r="U443" i="1" s="1"/>
  <c r="V23" i="1"/>
  <c r="U23" i="1"/>
  <c r="W22" i="1"/>
  <c r="W23" i="1" s="1"/>
  <c r="V22" i="1"/>
  <c r="H10" i="1"/>
  <c r="A9" i="1"/>
  <c r="A10" i="1" s="1"/>
  <c r="D7" i="1"/>
  <c r="N6" i="1"/>
  <c r="M2" i="1"/>
  <c r="W59" i="1" l="1"/>
  <c r="W118" i="1"/>
  <c r="W89" i="1"/>
  <c r="W101" i="1"/>
  <c r="F9" i="1"/>
  <c r="F10" i="1"/>
  <c r="U447" i="1"/>
  <c r="W40" i="1"/>
  <c r="W41" i="1" s="1"/>
  <c r="W44" i="1"/>
  <c r="W45" i="1" s="1"/>
  <c r="W50" i="1"/>
  <c r="W52" i="1" s="1"/>
  <c r="V53" i="1"/>
  <c r="V443" i="1" s="1"/>
  <c r="W63" i="1"/>
  <c r="W80" i="1" s="1"/>
  <c r="V80" i="1"/>
  <c r="V90" i="1"/>
  <c r="V102" i="1"/>
  <c r="V118" i="1"/>
  <c r="V119" i="1"/>
  <c r="G453" i="1"/>
  <c r="V134" i="1"/>
  <c r="W155" i="1"/>
  <c r="V155" i="1"/>
  <c r="V162" i="1"/>
  <c r="W239" i="1"/>
  <c r="V244" i="1"/>
  <c r="V283" i="1"/>
  <c r="V290" i="1"/>
  <c r="W289" i="1"/>
  <c r="W290" i="1" s="1"/>
  <c r="V291" i="1"/>
  <c r="L453" i="1"/>
  <c r="V302" i="1"/>
  <c r="W298" i="1"/>
  <c r="W302" i="1" s="1"/>
  <c r="V404" i="1"/>
  <c r="W402" i="1"/>
  <c r="W404" i="1" s="1"/>
  <c r="P453" i="1"/>
  <c r="V425" i="1"/>
  <c r="W423" i="1"/>
  <c r="W425" i="1" s="1"/>
  <c r="V60" i="1"/>
  <c r="V89" i="1"/>
  <c r="V101" i="1"/>
  <c r="V180" i="1"/>
  <c r="V215" i="1"/>
  <c r="W209" i="1"/>
  <c r="W215" i="1" s="1"/>
  <c r="V216" i="1"/>
  <c r="V229" i="1"/>
  <c r="W224" i="1"/>
  <c r="W228" i="1" s="1"/>
  <c r="J453" i="1"/>
  <c r="V251" i="1"/>
  <c r="W248" i="1"/>
  <c r="W250" i="1" s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W383" i="1"/>
  <c r="W384" i="1" s="1"/>
  <c r="V384" i="1"/>
  <c r="V385" i="1"/>
  <c r="V405" i="1"/>
  <c r="V419" i="1"/>
  <c r="W416" i="1"/>
  <c r="W418" i="1" s="1"/>
  <c r="V426" i="1"/>
  <c r="V435" i="1"/>
  <c r="W433" i="1"/>
  <c r="W435" i="1" s="1"/>
  <c r="E453" i="1"/>
  <c r="H9" i="1"/>
  <c r="J9" i="1"/>
  <c r="V445" i="1"/>
  <c r="B453" i="1"/>
  <c r="V444" i="1"/>
  <c r="W27" i="1"/>
  <c r="W32" i="1" s="1"/>
  <c r="W448" i="1" s="1"/>
  <c r="D453" i="1"/>
  <c r="V59" i="1"/>
  <c r="W104" i="1"/>
  <c r="W111" i="1" s="1"/>
  <c r="V112" i="1"/>
  <c r="V127" i="1"/>
  <c r="F453" i="1"/>
  <c r="W158" i="1"/>
  <c r="W161" i="1" s="1"/>
  <c r="V161" i="1"/>
  <c r="V181" i="1"/>
  <c r="W164" i="1"/>
  <c r="W180" i="1" s="1"/>
  <c r="V221" i="1"/>
  <c r="V250" i="1"/>
  <c r="W256" i="1"/>
  <c r="V278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18" i="1"/>
  <c r="V436" i="1"/>
  <c r="I453" i="1"/>
  <c r="H453" i="1"/>
  <c r="V206" i="1"/>
  <c r="V447" i="1" s="1"/>
  <c r="W183" i="1"/>
  <c r="W206" i="1" s="1"/>
  <c r="V207" i="1"/>
  <c r="V222" i="1"/>
  <c r="V245" i="1"/>
  <c r="W277" i="1"/>
  <c r="V303" i="1"/>
  <c r="V315" i="1"/>
  <c r="W325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V446" i="1" l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<sst xmlns="http://schemas.openxmlformats.org/spreadsheetml/2006/main" count="1743" uniqueCount="717">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</sst>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 t="s">
        <v>716</v>
      </c>
      <c r="I5" s="634"/>
      <c r="J5" s="634"/>
      <c r="K5" s="632"/>
      <c r="M5" s="25" t="s">
        <v>10</v>
      </c>
      <c r="N5" s="627">
        <v>45150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691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7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0</v>
      </c>
      <c r="V111" s="307">
        <f>IFERROR(V104/H104,"0")+IFERROR(V105/H105,"0")+IFERROR(V106/H106,"0")+IFERROR(V107/H107,"0")+IFERROR(V108/H108,"0")+IFERROR(V109/H109,"0")+IFERROR(V110/H110,"0")</f>
        <v>0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0</v>
      </c>
      <c r="V112" s="307">
        <f>IFERROR(SUM(V104:V110),"0")</f>
        <v>0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300</v>
      </c>
      <c r="V122" s="306">
        <f>IFERROR(IF(U122="",0,CEILING((U122/$H122),1)*$H122),"")</f>
        <v>307.8</v>
      </c>
      <c r="W122" s="37">
        <f>IFERROR(IF(V122=0,"",ROUNDUP(V122/H122,0)*0.02175),"")</f>
        <v>0.8264999999999999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37.037037037037038</v>
      </c>
      <c r="V126" s="307">
        <f>IFERROR(V122/H122,"0")+IFERROR(V123/H123,"0")+IFERROR(V124/H124,"0")+IFERROR(V125/H125,"0")</f>
        <v>38</v>
      </c>
      <c r="W126" s="307">
        <f>IFERROR(IF(W122="",0,W122),"0")+IFERROR(IF(W123="",0,W123),"0")+IFERROR(IF(W124="",0,W124),"0")+IFERROR(IF(W125="",0,W125),"0")</f>
        <v>0.8264999999999999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300</v>
      </c>
      <c r="V127" s="307">
        <f>IFERROR(SUM(V122:V125),"0")</f>
        <v>307.8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250</v>
      </c>
      <c r="V209" s="306">
        <f t="shared" ref="V209:V214" si="11">IFERROR(IF(U209="",0,CEILING((U209/$H209),1)*$H209),"")</f>
        <v>252</v>
      </c>
      <c r="W209" s="37">
        <f>IFERROR(IF(V209=0,"",ROUNDUP(V209/H209,0)*0.02175),"")</f>
        <v>0.65249999999999997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29.761904761904759</v>
      </c>
      <c r="V215" s="307">
        <f>IFERROR(V209/H209,"0")+IFERROR(V210/H210,"0")+IFERROR(V211/H211,"0")+IFERROR(V212/H212,"0")+IFERROR(V213/H213,"0")+IFERROR(V214/H214,"0")</f>
        <v>30</v>
      </c>
      <c r="W215" s="307">
        <f>IFERROR(IF(W209="",0,W209),"0")+IFERROR(IF(W210="",0,W210),"0")+IFERROR(IF(W211="",0,W211),"0")+IFERROR(IF(W212="",0,W212),"0")+IFERROR(IF(W213="",0,W213),"0")+IFERROR(IF(W214="",0,W214),"0")</f>
        <v>0.65249999999999997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250</v>
      </c>
      <c r="V216" s="307">
        <f>IFERROR(SUM(V209:V214),"0")</f>
        <v>252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25.5</v>
      </c>
      <c r="V220" s="306">
        <f>IFERROR(IF(U220="",0,CEILING((U220/$H220),1)*$H220),"")</f>
        <v>25.5</v>
      </c>
      <c r="W220" s="37">
        <f>IFERROR(IF(V220=0,"",ROUNDUP(V220/H220,0)*0.00753),"")</f>
        <v>7.5300000000000006E-2</v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10</v>
      </c>
      <c r="V221" s="307">
        <f>IFERROR(V218/H218,"0")+IFERROR(V219/H219,"0")+IFERROR(V220/H220,"0")</f>
        <v>10</v>
      </c>
      <c r="W221" s="307">
        <f>IFERROR(IF(W218="",0,W218),"0")+IFERROR(IF(W219="",0,W219),"0")+IFERROR(IF(W220="",0,W220),"0")</f>
        <v>7.5300000000000006E-2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25.5</v>
      </c>
      <c r="V222" s="307">
        <f>IFERROR(SUM(V218:V220),"0")</f>
        <v>25.5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6000</v>
      </c>
      <c r="V271" s="306">
        <f t="shared" si="13"/>
        <v>6000</v>
      </c>
      <c r="W271" s="37">
        <f>IFERROR(IF(V271=0,"",ROUNDUP(V271/H271,0)*0.02175),"")</f>
        <v>8.6999999999999993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400</v>
      </c>
      <c r="V277" s="307">
        <f>IFERROR(V269/H269,"0")+IFERROR(V270/H270,"0")+IFERROR(V271/H271,"0")+IFERROR(V272/H272,"0")+IFERROR(V273/H273,"0")+IFERROR(V274/H274,"0")+IFERROR(V275/H275,"0")+IFERROR(V276/H276,"0")</f>
        <v>400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8.6999999999999993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6000</v>
      </c>
      <c r="V278" s="307">
        <f>IFERROR(SUM(V269:V276),"0")</f>
        <v>6000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0</v>
      </c>
      <c r="V282" s="307">
        <f>IFERROR(V280/H280,"0")+IFERROR(V281/H281,"0")</f>
        <v>0</v>
      </c>
      <c r="W282" s="307">
        <f>IFERROR(IF(W280="",0,W280),"0")+IFERROR(IF(W281="",0,W281),"0")</f>
        <v>0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0</v>
      </c>
      <c r="V283" s="307">
        <f>IFERROR(SUM(V280:V281),"0")</f>
        <v>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400</v>
      </c>
      <c r="V293" s="306">
        <f>IFERROR(IF(U293="",0,CEILING((U293/$H293),1)*$H293),"")</f>
        <v>405.59999999999997</v>
      </c>
      <c r="W293" s="37">
        <f>IFERROR(IF(V293=0,"",ROUNDUP(V293/H293,0)*0.02175),"")</f>
        <v>1.131</v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51.282051282051285</v>
      </c>
      <c r="V294" s="307">
        <f>IFERROR(V293/H293,"0")</f>
        <v>52</v>
      </c>
      <c r="W294" s="307">
        <f>IFERROR(IF(W293="",0,W293),"0")</f>
        <v>1.131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400</v>
      </c>
      <c r="V295" s="307">
        <f>IFERROR(SUM(V293:V293),"0")</f>
        <v>405.59999999999997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40</v>
      </c>
      <c r="V305" s="306">
        <f>IFERROR(IF(U305="",0,CEILING((U305/$H305),1)*$H305),"")</f>
        <v>43.8</v>
      </c>
      <c r="W305" s="37">
        <f>IFERROR(IF(V305=0,"",ROUNDUP(V305/H305,0)*0.00753),"")</f>
        <v>7.5300000000000006E-2</v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9.1324200913242013</v>
      </c>
      <c r="V307" s="307">
        <f>IFERROR(V305/H305,"0")+IFERROR(V306/H306,"0")</f>
        <v>10</v>
      </c>
      <c r="W307" s="307">
        <f>IFERROR(IF(W305="",0,W305),"0")+IFERROR(IF(W306="",0,W306),"0")</f>
        <v>7.5300000000000006E-2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40</v>
      </c>
      <c r="V308" s="307">
        <f>IFERROR(SUM(V305:V306),"0")</f>
        <v>43.8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500</v>
      </c>
      <c r="V310" s="306">
        <f>IFERROR(IF(U310="",0,CEILING((U310/$H310),1)*$H310),"")</f>
        <v>507</v>
      </c>
      <c r="W310" s="37">
        <f>IFERROR(IF(V310=0,"",ROUNDUP(V310/H310,0)*0.02175),"")</f>
        <v>1.4137499999999998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64.102564102564102</v>
      </c>
      <c r="V314" s="307">
        <f>IFERROR(V310/H310,"0")+IFERROR(V311/H311,"0")+IFERROR(V312/H312,"0")+IFERROR(V313/H313,"0")</f>
        <v>65</v>
      </c>
      <c r="W314" s="307">
        <f>IFERROR(IF(W310="",0,W310),"0")+IFERROR(IF(W311="",0,W311),"0")+IFERROR(IF(W312="",0,W312),"0")+IFERROR(IF(W313="",0,W313),"0")</f>
        <v>1.4137499999999998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500</v>
      </c>
      <c r="V315" s="307">
        <f>IFERROR(SUM(V310:V313),"0")</f>
        <v>507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200</v>
      </c>
      <c r="V371" s="306">
        <f>IFERROR(IF(U371="",0,CEILING((U371/$H371),1)*$H371),"")</f>
        <v>201.60000000000002</v>
      </c>
      <c r="W371" s="37">
        <f>IFERROR(IF(V371=0,"",ROUNDUP(V371/H371,0)*0.00753),"")</f>
        <v>0.36143999999999998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47.61904761904762</v>
      </c>
      <c r="V376" s="307">
        <f>IFERROR(V371/H371,"0")+IFERROR(V372/H372,"0")+IFERROR(V373/H373,"0")+IFERROR(V374/H374,"0")+IFERROR(V375/H375,"0")</f>
        <v>48</v>
      </c>
      <c r="W376" s="307">
        <f>IFERROR(IF(W371="",0,W371),"0")+IFERROR(IF(W372="",0,W372),"0")+IFERROR(IF(W373="",0,W373),"0")+IFERROR(IF(W374="",0,W374),"0")+IFERROR(IF(W375="",0,W375),"0")</f>
        <v>0.36143999999999998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200</v>
      </c>
      <c r="V377" s="307">
        <f>IFERROR(SUM(V371:V375),"0")</f>
        <v>201.60000000000002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0</v>
      </c>
      <c r="V390" s="306">
        <f t="shared" si="15"/>
        <v>0</v>
      </c>
      <c r="W390" s="37" t="str">
        <f>IFERROR(IF(V390=0,"",ROUNDUP(V390/H390,0)*0.01196),"")</f>
        <v/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0</v>
      </c>
      <c r="V392" s="306">
        <f t="shared" si="15"/>
        <v>0</v>
      </c>
      <c r="W392" s="37" t="str">
        <f>IFERROR(IF(V392=0,"",ROUNDUP(V392/H392,0)*0.01196),"")</f>
        <v/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0</v>
      </c>
      <c r="V400" s="307">
        <f>IFERROR(SUM(V389:V398),"0")</f>
        <v>0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100</v>
      </c>
      <c r="V433" s="306">
        <f>IFERROR(IF(U433="",0,CEILING((U433/$H433),1)*$H433),"")</f>
        <v>102.05999999999999</v>
      </c>
      <c r="W433" s="37">
        <f>IFERROR(IF(V433=0,"",ROUNDUP(V433/H433,0)*0.00753),"")</f>
        <v>0.20331000000000002</v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100</v>
      </c>
      <c r="V434" s="306">
        <f>IFERROR(IF(U434="",0,CEILING((U434/$H434),1)*$H434),"")</f>
        <v>102.05999999999999</v>
      </c>
      <c r="W434" s="37">
        <f>IFERROR(IF(V434=0,"",ROUNDUP(V434/H434,0)*0.00753),"")</f>
        <v>0.20331000000000002</v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52.910052910052912</v>
      </c>
      <c r="V435" s="307">
        <f>IFERROR(V433/H433,"0")+IFERROR(V434/H434,"0")</f>
        <v>54</v>
      </c>
      <c r="W435" s="307">
        <f>IFERROR(IF(W433="",0,W433),"0")+IFERROR(IF(W434="",0,W434),"0")</f>
        <v>0.40662000000000004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200</v>
      </c>
      <c r="V436" s="307">
        <f>IFERROR(SUM(V433:V434),"0")</f>
        <v>204.11999999999998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7915.5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7947.420000000001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8240.0647827565645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8274.112000000001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13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13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8565.0647827565645</v>
      </c>
      <c r="V446" s="307">
        <f>GrossWeightTotalR+PalletQtyTotalR*25</f>
        <v>8599.112000000001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701.84507780398189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707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13.64241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3" s="47">
        <f>IFERROR(V122*1,"0")+IFERROR(V123*1,"0")+IFERROR(V124*1,"0")+IFERROR(V125*1,"0")</f>
        <v>307.8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277.5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6405.6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550.79999999999995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201.60000000000002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47">
        <f>IFERROR(V423*1,"0")+IFERROR(V424*1,"0")+IFERROR(V428*1,"0")+IFERROR(V429*1,"0")+IFERROR(V433*1,"0")+IFERROR(V434*1,"0")+IFERROR(V438*1,"0")+IFERROR(V439*1,"0")+IFERROR(V440*1,"0")</f>
        <v>204.11999999999998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2023-08-10T11:12:35Z</dcterms:modified>
</cp:coreProperties>
</file>