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5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1" l="1"/>
  <c r="U443" i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U429" i="1"/>
  <c r="V428" i="1"/>
  <c r="W428" i="1" s="1"/>
  <c r="V427" i="1"/>
  <c r="U425" i="1"/>
  <c r="U424" i="1"/>
  <c r="V423" i="1"/>
  <c r="W423" i="1" s="1"/>
  <c r="V422" i="1"/>
  <c r="U418" i="1"/>
  <c r="U417" i="1"/>
  <c r="V416" i="1"/>
  <c r="W416" i="1" s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V394" i="1"/>
  <c r="W394" i="1" s="1"/>
  <c r="V393" i="1"/>
  <c r="W393" i="1" s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W385" i="1" s="1"/>
  <c r="W395" i="1" s="1"/>
  <c r="M385" i="1"/>
  <c r="U381" i="1"/>
  <c r="U380" i="1"/>
  <c r="V379" i="1"/>
  <c r="V381" i="1" s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V368" i="1"/>
  <c r="W368" i="1" s="1"/>
  <c r="M368" i="1"/>
  <c r="V367" i="1"/>
  <c r="V366" i="1"/>
  <c r="M366" i="1"/>
  <c r="U364" i="1"/>
  <c r="U363" i="1"/>
  <c r="V362" i="1"/>
  <c r="W362" i="1" s="1"/>
  <c r="M362" i="1"/>
  <c r="V361" i="1"/>
  <c r="N452" i="1" s="1"/>
  <c r="M361" i="1"/>
  <c r="U358" i="1"/>
  <c r="U357" i="1"/>
  <c r="V356" i="1"/>
  <c r="W356" i="1" s="1"/>
  <c r="V355" i="1"/>
  <c r="W355" i="1" s="1"/>
  <c r="V354" i="1"/>
  <c r="V358" i="1" s="1"/>
  <c r="U352" i="1"/>
  <c r="U351" i="1"/>
  <c r="V350" i="1"/>
  <c r="U348" i="1"/>
  <c r="U347" i="1"/>
  <c r="W346" i="1"/>
  <c r="V346" i="1"/>
  <c r="M346" i="1"/>
  <c r="V345" i="1"/>
  <c r="M345" i="1"/>
  <c r="V344" i="1"/>
  <c r="W344" i="1" s="1"/>
  <c r="V343" i="1"/>
  <c r="W343" i="1" s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V329" i="1"/>
  <c r="W329" i="1" s="1"/>
  <c r="M329" i="1"/>
  <c r="V328" i="1"/>
  <c r="V327" i="1"/>
  <c r="U325" i="1"/>
  <c r="U324" i="1"/>
  <c r="V323" i="1"/>
  <c r="W323" i="1" s="1"/>
  <c r="V322" i="1"/>
  <c r="V325" i="1" s="1"/>
  <c r="M322" i="1"/>
  <c r="U318" i="1"/>
  <c r="U317" i="1"/>
  <c r="V316" i="1"/>
  <c r="V318" i="1" s="1"/>
  <c r="U314" i="1"/>
  <c r="U313" i="1"/>
  <c r="V312" i="1"/>
  <c r="W312" i="1" s="1"/>
  <c r="V311" i="1"/>
  <c r="M311" i="1"/>
  <c r="W310" i="1"/>
  <c r="V310" i="1"/>
  <c r="W309" i="1"/>
  <c r="V309" i="1"/>
  <c r="M309" i="1"/>
  <c r="U307" i="1"/>
  <c r="V306" i="1"/>
  <c r="U306" i="1"/>
  <c r="W305" i="1"/>
  <c r="V305" i="1"/>
  <c r="M305" i="1"/>
  <c r="V304" i="1"/>
  <c r="M304" i="1"/>
  <c r="U302" i="1"/>
  <c r="U301" i="1"/>
  <c r="V300" i="1"/>
  <c r="W300" i="1" s="1"/>
  <c r="M300" i="1"/>
  <c r="V299" i="1"/>
  <c r="W299" i="1" s="1"/>
  <c r="V298" i="1"/>
  <c r="W298" i="1" s="1"/>
  <c r="M298" i="1"/>
  <c r="W297" i="1"/>
  <c r="V297" i="1"/>
  <c r="M297" i="1"/>
  <c r="U294" i="1"/>
  <c r="V293" i="1"/>
  <c r="U293" i="1"/>
  <c r="W292" i="1"/>
  <c r="W293" i="1" s="1"/>
  <c r="V292" i="1"/>
  <c r="V294" i="1" s="1"/>
  <c r="M292" i="1"/>
  <c r="U290" i="1"/>
  <c r="V289" i="1"/>
  <c r="U289" i="1"/>
  <c r="W288" i="1"/>
  <c r="W289" i="1" s="1"/>
  <c r="V288" i="1"/>
  <c r="V290" i="1" s="1"/>
  <c r="M288" i="1"/>
  <c r="U286" i="1"/>
  <c r="V285" i="1"/>
  <c r="U285" i="1"/>
  <c r="W284" i="1"/>
  <c r="W285" i="1" s="1"/>
  <c r="V284" i="1"/>
  <c r="V286" i="1" s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M262" i="1"/>
  <c r="U260" i="1"/>
  <c r="U259" i="1"/>
  <c r="V258" i="1"/>
  <c r="M258" i="1"/>
  <c r="U256" i="1"/>
  <c r="U255" i="1"/>
  <c r="V254" i="1"/>
  <c r="W254" i="1" s="1"/>
  <c r="M254" i="1"/>
  <c r="W253" i="1"/>
  <c r="V253" i="1"/>
  <c r="M253" i="1"/>
  <c r="V252" i="1"/>
  <c r="M252" i="1"/>
  <c r="U250" i="1"/>
  <c r="U249" i="1"/>
  <c r="V248" i="1"/>
  <c r="W248" i="1" s="1"/>
  <c r="M248" i="1"/>
  <c r="V247" i="1"/>
  <c r="W247" i="1" s="1"/>
  <c r="W249" i="1" s="1"/>
  <c r="M247" i="1"/>
  <c r="U244" i="1"/>
  <c r="U243" i="1"/>
  <c r="V242" i="1"/>
  <c r="W242" i="1" s="1"/>
  <c r="M242" i="1"/>
  <c r="V241" i="1"/>
  <c r="M241" i="1"/>
  <c r="U239" i="1"/>
  <c r="U238" i="1"/>
  <c r="V237" i="1"/>
  <c r="W237" i="1" s="1"/>
  <c r="M237" i="1"/>
  <c r="V236" i="1"/>
  <c r="W236" i="1" s="1"/>
  <c r="M236" i="1"/>
  <c r="V235" i="1"/>
  <c r="W235" i="1" s="1"/>
  <c r="M235" i="1"/>
  <c r="W234" i="1"/>
  <c r="V234" i="1"/>
  <c r="M234" i="1"/>
  <c r="V233" i="1"/>
  <c r="W233" i="1" s="1"/>
  <c r="M233" i="1"/>
  <c r="V232" i="1"/>
  <c r="W232" i="1" s="1"/>
  <c r="M232" i="1"/>
  <c r="V231" i="1"/>
  <c r="M231" i="1"/>
  <c r="U228" i="1"/>
  <c r="U227" i="1"/>
  <c r="V226" i="1"/>
  <c r="W226" i="1" s="1"/>
  <c r="M226" i="1"/>
  <c r="V225" i="1"/>
  <c r="W225" i="1" s="1"/>
  <c r="V224" i="1"/>
  <c r="W224" i="1" s="1"/>
  <c r="U222" i="1"/>
  <c r="U221" i="1"/>
  <c r="V220" i="1"/>
  <c r="W220" i="1" s="1"/>
  <c r="M220" i="1"/>
  <c r="V219" i="1"/>
  <c r="W219" i="1" s="1"/>
  <c r="V218" i="1"/>
  <c r="W218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W210" i="1" s="1"/>
  <c r="M210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V184" i="1"/>
  <c r="W184" i="1" s="1"/>
  <c r="M184" i="1"/>
  <c r="V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U135" i="1"/>
  <c r="U134" i="1"/>
  <c r="V133" i="1"/>
  <c r="W133" i="1" s="1"/>
  <c r="M133" i="1"/>
  <c r="V132" i="1"/>
  <c r="W132" i="1" s="1"/>
  <c r="M132" i="1"/>
  <c r="W131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V111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W63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H10" i="1"/>
  <c r="A9" i="1"/>
  <c r="A10" i="1" s="1"/>
  <c r="D7" i="1"/>
  <c r="N6" i="1"/>
  <c r="M2" i="1"/>
  <c r="F9" i="1" l="1"/>
  <c r="J9" i="1"/>
  <c r="F10" i="1"/>
  <c r="W221" i="1"/>
  <c r="W227" i="1"/>
  <c r="W155" i="1"/>
  <c r="V89" i="1"/>
  <c r="V430" i="1"/>
  <c r="U445" i="1"/>
  <c r="V81" i="1"/>
  <c r="W83" i="1"/>
  <c r="W89" i="1" s="1"/>
  <c r="W104" i="1"/>
  <c r="W111" i="1" s="1"/>
  <c r="G452" i="1"/>
  <c r="V134" i="1"/>
  <c r="V221" i="1"/>
  <c r="V227" i="1"/>
  <c r="W316" i="1"/>
  <c r="W317" i="1" s="1"/>
  <c r="V317" i="1"/>
  <c r="W322" i="1"/>
  <c r="W324" i="1" s="1"/>
  <c r="V324" i="1"/>
  <c r="W354" i="1"/>
  <c r="W357" i="1" s="1"/>
  <c r="V357" i="1"/>
  <c r="W361" i="1"/>
  <c r="W363" i="1" s="1"/>
  <c r="W379" i="1"/>
  <c r="W380" i="1" s="1"/>
  <c r="V380" i="1"/>
  <c r="W427" i="1"/>
  <c r="W429" i="1" s="1"/>
  <c r="V429" i="1"/>
  <c r="B452" i="1"/>
  <c r="V444" i="1"/>
  <c r="V443" i="1"/>
  <c r="V23" i="1"/>
  <c r="W22" i="1"/>
  <c r="W23" i="1" s="1"/>
  <c r="V24" i="1"/>
  <c r="D452" i="1"/>
  <c r="V60" i="1"/>
  <c r="W56" i="1"/>
  <c r="W59" i="1" s="1"/>
  <c r="V112" i="1"/>
  <c r="V118" i="1"/>
  <c r="W114" i="1"/>
  <c r="W118" i="1" s="1"/>
  <c r="V155" i="1"/>
  <c r="V161" i="1"/>
  <c r="W158" i="1"/>
  <c r="W161" i="1" s="1"/>
  <c r="V162" i="1"/>
  <c r="V181" i="1"/>
  <c r="W164" i="1"/>
  <c r="W180" i="1" s="1"/>
  <c r="V239" i="1"/>
  <c r="V244" i="1"/>
  <c r="W241" i="1"/>
  <c r="W243" i="1" s="1"/>
  <c r="V256" i="1"/>
  <c r="V259" i="1"/>
  <c r="W258" i="1"/>
  <c r="W259" i="1" s="1"/>
  <c r="V260" i="1"/>
  <c r="V263" i="1"/>
  <c r="W262" i="1"/>
  <c r="W263" i="1" s="1"/>
  <c r="V264" i="1"/>
  <c r="K452" i="1"/>
  <c r="V276" i="1"/>
  <c r="W268" i="1"/>
  <c r="W276" i="1" s="1"/>
  <c r="V277" i="1"/>
  <c r="V282" i="1"/>
  <c r="W279" i="1"/>
  <c r="W281" i="1" s="1"/>
  <c r="W367" i="1"/>
  <c r="V372" i="1"/>
  <c r="V32" i="1"/>
  <c r="W26" i="1"/>
  <c r="W32" i="1" s="1"/>
  <c r="V53" i="1"/>
  <c r="U446" i="1"/>
  <c r="U442" i="1"/>
  <c r="V33" i="1"/>
  <c r="V38" i="1"/>
  <c r="W35" i="1"/>
  <c r="W37" i="1" s="1"/>
  <c r="C452" i="1"/>
  <c r="V59" i="1"/>
  <c r="W64" i="1"/>
  <c r="W80" i="1" s="1"/>
  <c r="E452" i="1"/>
  <c r="V80" i="1"/>
  <c r="V90" i="1"/>
  <c r="V101" i="1"/>
  <c r="W92" i="1"/>
  <c r="W101" i="1" s="1"/>
  <c r="V102" i="1"/>
  <c r="V119" i="1"/>
  <c r="F452" i="1"/>
  <c r="V127" i="1"/>
  <c r="W122" i="1"/>
  <c r="W126" i="1" s="1"/>
  <c r="V126" i="1"/>
  <c r="W134" i="1"/>
  <c r="V180" i="1"/>
  <c r="V206" i="1"/>
  <c r="W183" i="1"/>
  <c r="W206" i="1" s="1"/>
  <c r="V207" i="1"/>
  <c r="V215" i="1"/>
  <c r="W209" i="1"/>
  <c r="W215" i="1" s="1"/>
  <c r="V216" i="1"/>
  <c r="V222" i="1"/>
  <c r="V228" i="1"/>
  <c r="V238" i="1"/>
  <c r="W231" i="1"/>
  <c r="W238" i="1" s="1"/>
  <c r="I452" i="1"/>
  <c r="V243" i="1"/>
  <c r="V250" i="1"/>
  <c r="V255" i="1"/>
  <c r="W252" i="1"/>
  <c r="W255" i="1" s="1"/>
  <c r="V281" i="1"/>
  <c r="W301" i="1"/>
  <c r="W311" i="1"/>
  <c r="W313" i="1" s="1"/>
  <c r="V314" i="1"/>
  <c r="W328" i="1"/>
  <c r="M452" i="1"/>
  <c r="V340" i="1"/>
  <c r="W345" i="1"/>
  <c r="W347" i="1" s="1"/>
  <c r="V347" i="1"/>
  <c r="V376" i="1"/>
  <c r="W375" i="1"/>
  <c r="W376" i="1" s="1"/>
  <c r="V377" i="1"/>
  <c r="V395" i="1"/>
  <c r="V412" i="1"/>
  <c r="W403" i="1"/>
  <c r="W412" i="1" s="1"/>
  <c r="V413" i="1"/>
  <c r="V418" i="1"/>
  <c r="W415" i="1"/>
  <c r="W417" i="1" s="1"/>
  <c r="V425" i="1"/>
  <c r="V434" i="1"/>
  <c r="W432" i="1"/>
  <c r="W434" i="1" s="1"/>
  <c r="H9" i="1"/>
  <c r="V52" i="1"/>
  <c r="V135" i="1"/>
  <c r="H452" i="1"/>
  <c r="V156" i="1"/>
  <c r="J452" i="1"/>
  <c r="V249" i="1"/>
  <c r="L452" i="1"/>
  <c r="V301" i="1"/>
  <c r="V302" i="1"/>
  <c r="V307" i="1"/>
  <c r="W304" i="1"/>
  <c r="W306" i="1" s="1"/>
  <c r="V313" i="1"/>
  <c r="V341" i="1"/>
  <c r="W327" i="1"/>
  <c r="V348" i="1"/>
  <c r="V351" i="1"/>
  <c r="W350" i="1"/>
  <c r="W351" i="1" s="1"/>
  <c r="V352" i="1"/>
  <c r="V364" i="1"/>
  <c r="V373" i="1"/>
  <c r="W366" i="1"/>
  <c r="V396" i="1"/>
  <c r="V417" i="1"/>
  <c r="P452" i="1"/>
  <c r="V424" i="1"/>
  <c r="W422" i="1"/>
  <c r="W424" i="1" s="1"/>
  <c r="V435" i="1"/>
  <c r="O452" i="1"/>
  <c r="V363" i="1"/>
  <c r="W372" i="1" l="1"/>
  <c r="W340" i="1"/>
  <c r="W447" i="1" s="1"/>
  <c r="V442" i="1"/>
  <c r="V446" i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<sst xmlns="http://schemas.openxmlformats.org/spreadsheetml/2006/main" count="1743" uniqueCount="721">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</sst>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/>
      <c r="I5" s="638"/>
      <c r="J5" s="638"/>
      <c r="K5" s="636"/>
      <c r="M5" s="25" t="s">
        <v>10</v>
      </c>
      <c r="N5" s="631">
        <v>45151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5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Воскресенье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5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0.45833333333333331</v>
      </c>
      <c r="O8" s="609"/>
      <c r="Q8" s="319"/>
      <c r="R8" s="320"/>
      <c r="S8" s="620"/>
      <c r="T8" s="621"/>
      <c r="Y8" s="52"/>
      <c r="Z8" s="52"/>
      <c r="AA8" s="52"/>
    </row>
    <row r="9" spans="1:28" s="305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5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4" t="s">
        <v>56</v>
      </c>
      <c r="S18" s="304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300</v>
      </c>
      <c r="V64" s="308">
        <f t="shared" si="2"/>
        <v>302.40000000000003</v>
      </c>
      <c r="W64" s="37">
        <f>IFERROR(IF(V64=0,"",ROUNDUP(V64/H64,0)*0.02175),"")</f>
        <v>0.60899999999999999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27.777777777777775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28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0.60899999999999999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300</v>
      </c>
      <c r="V81" s="309">
        <f>IFERROR(SUM(V63:V79),"0")</f>
        <v>302.40000000000003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202.5</v>
      </c>
      <c r="V107" s="308">
        <f t="shared" si="6"/>
        <v>202.5</v>
      </c>
      <c r="W107" s="37">
        <f>IFERROR(IF(V107=0,"",ROUNDUP(V107/H107,0)*0.00753),"")</f>
        <v>0.56474999999999997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75</v>
      </c>
      <c r="V111" s="309">
        <f>IFERROR(V104/H104,"0")+IFERROR(V105/H105,"0")+IFERROR(V106/H106,"0")+IFERROR(V107/H107,"0")+IFERROR(V108/H108,"0")+IFERROR(V109/H109,"0")+IFERROR(V110/H110,"0")</f>
        <v>75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0.56474999999999997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202.5</v>
      </c>
      <c r="V112" s="309">
        <f>IFERROR(SUM(V104:V110),"0")</f>
        <v>202.5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800</v>
      </c>
      <c r="V122" s="308">
        <f>IFERROR(IF(U122="",0,CEILING((U122/$H122),1)*$H122),"")</f>
        <v>801.9</v>
      </c>
      <c r="W122" s="37">
        <f>IFERROR(IF(V122=0,"",ROUNDUP(V122/H122,0)*0.02175),"")</f>
        <v>2.1532499999999999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202.5</v>
      </c>
      <c r="V124" s="308">
        <f>IFERROR(IF(U124="",0,CEILING((U124/$H124),1)*$H124),"")</f>
        <v>202.5</v>
      </c>
      <c r="W124" s="37">
        <f>IFERROR(IF(V124=0,"",ROUNDUP(V124/H124,0)*0.00753),"")</f>
        <v>0.56474999999999997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173.76543209876542</v>
      </c>
      <c r="V126" s="309">
        <f>IFERROR(V122/H122,"0")+IFERROR(V123/H123,"0")+IFERROR(V124/H124,"0")+IFERROR(V125/H125,"0")</f>
        <v>174</v>
      </c>
      <c r="W126" s="309">
        <f>IFERROR(IF(W122="",0,W122),"0")+IFERROR(IF(W123="",0,W123),"0")+IFERROR(IF(W124="",0,W124),"0")+IFERROR(IF(W125="",0,W125),"0")</f>
        <v>2.718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1002.5</v>
      </c>
      <c r="V127" s="309">
        <f>IFERROR(SUM(V122:V125),"0")</f>
        <v>1004.4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21.6</v>
      </c>
      <c r="V202" s="308">
        <f t="shared" si="9"/>
        <v>21.599999999999998</v>
      </c>
      <c r="W202" s="37">
        <f t="shared" si="10"/>
        <v>6.7769999999999997E-2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9.0000000000000018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6.7769999999999997E-2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21.6</v>
      </c>
      <c r="V207" s="309">
        <f>IFERROR(SUM(V183:V205),"0")</f>
        <v>21.599999999999998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700</v>
      </c>
      <c r="V210" s="308">
        <f t="shared" si="11"/>
        <v>702</v>
      </c>
      <c r="W210" s="37">
        <f>IFERROR(IF(V210=0,"",ROUNDUP(V210/H210,0)*0.02175),"")</f>
        <v>1.9574999999999998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89.743589743589752</v>
      </c>
      <c r="V215" s="309">
        <f>IFERROR(V209/H209,"0")+IFERROR(V210/H210,"0")+IFERROR(V211/H211,"0")+IFERROR(V212/H212,"0")+IFERROR(V213/H213,"0")+IFERROR(V214/H214,"0")</f>
        <v>90</v>
      </c>
      <c r="W215" s="309">
        <f>IFERROR(IF(W209="",0,W209),"0")+IFERROR(IF(W210="",0,W210),"0")+IFERROR(IF(W211="",0,W211),"0")+IFERROR(IF(W212="",0,W212),"0")+IFERROR(IF(W213="",0,W213),"0")+IFERROR(IF(W214="",0,W214),"0")</f>
        <v>1.9574999999999998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700</v>
      </c>
      <c r="V216" s="309">
        <f>IFERROR(SUM(V209:V214),"0")</f>
        <v>702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126</v>
      </c>
      <c r="V247" s="308">
        <f>IFERROR(IF(U247="",0,CEILING((U247/$H247),1)*$H247),"")</f>
        <v>126</v>
      </c>
      <c r="W247" s="37">
        <f>IFERROR(IF(V247=0,"",ROUNDUP(V247/H247,0)*0.00753),"")</f>
        <v>0.56474999999999997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75</v>
      </c>
      <c r="V249" s="309">
        <f>IFERROR(V247/H247,"0")+IFERROR(V248/H248,"0")</f>
        <v>75</v>
      </c>
      <c r="W249" s="309">
        <f>IFERROR(IF(W247="",0,W247),"0")+IFERROR(IF(W248="",0,W248),"0")</f>
        <v>0.56474999999999997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126</v>
      </c>
      <c r="V250" s="309">
        <f>IFERROR(SUM(V247:V248),"0")</f>
        <v>126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168</v>
      </c>
      <c r="V253" s="308">
        <f>IFERROR(IF(U253="",0,CEILING((U253/$H253),1)*$H253),"")</f>
        <v>168.84</v>
      </c>
      <c r="W253" s="37">
        <f>IFERROR(IF(V253=0,"",ROUNDUP(V253/H253,0)*0.00753),"")</f>
        <v>0.50451000000000001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252</v>
      </c>
      <c r="V254" s="308">
        <f>IFERROR(IF(U254="",0,CEILING((U254/$H254),1)*$H254),"")</f>
        <v>252</v>
      </c>
      <c r="W254" s="37">
        <f>IFERROR(IF(V254=0,"",ROUNDUP(V254/H254,0)*0.00753),"")</f>
        <v>0.753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166.66666666666669</v>
      </c>
      <c r="V255" s="309">
        <f>IFERROR(V252/H252,"0")+IFERROR(V253/H253,"0")+IFERROR(V254/H254,"0")</f>
        <v>167</v>
      </c>
      <c r="W255" s="309">
        <f>IFERROR(IF(W252="",0,W252),"0")+IFERROR(IF(W253="",0,W253),"0")+IFERROR(IF(W254="",0,W254),"0")</f>
        <v>1.2575099999999999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420</v>
      </c>
      <c r="V256" s="309">
        <f>IFERROR(SUM(V252:V254),"0")</f>
        <v>420.84000000000003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34</v>
      </c>
      <c r="V262" s="308">
        <f>IFERROR(IF(U262="",0,CEILING((U262/$H262),1)*$H262),"")</f>
        <v>35.699999999999996</v>
      </c>
      <c r="W262" s="37">
        <f>IFERROR(IF(V262=0,"",ROUNDUP(V262/H262,0)*0.00753),"")</f>
        <v>0.10542</v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13.333333333333334</v>
      </c>
      <c r="V263" s="309">
        <f>IFERROR(V262/H262,"0")</f>
        <v>14</v>
      </c>
      <c r="W263" s="309">
        <f>IFERROR(IF(W262="",0,W262),"0")</f>
        <v>0.10542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34</v>
      </c>
      <c r="V264" s="309">
        <f>IFERROR(SUM(V262:V262),"0")</f>
        <v>35.699999999999996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1900</v>
      </c>
      <c r="V268" s="308">
        <f t="shared" ref="V268:V275" si="13">IFERROR(IF(U268="",0,CEILING((U268/$H268),1)*$H268),"")</f>
        <v>1905</v>
      </c>
      <c r="W268" s="37">
        <f>IFERROR(IF(V268=0,"",ROUNDUP(V268/H268,0)*0.02175),"")</f>
        <v>2.7622499999999999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900</v>
      </c>
      <c r="V270" s="308">
        <f t="shared" si="13"/>
        <v>900</v>
      </c>
      <c r="W270" s="37">
        <f>IFERROR(IF(V270=0,"",ROUNDUP(V270/H270,0)*0.02175),"")</f>
        <v>1.3049999999999999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186.66666666666669</v>
      </c>
      <c r="V276" s="309">
        <f>IFERROR(V268/H268,"0")+IFERROR(V269/H269,"0")+IFERROR(V270/H270,"0")+IFERROR(V271/H271,"0")+IFERROR(V272/H272,"0")+IFERROR(V273/H273,"0")+IFERROR(V274/H274,"0")+IFERROR(V275/H275,"0")</f>
        <v>187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4.0672499999999996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2800</v>
      </c>
      <c r="V277" s="309">
        <f>IFERROR(SUM(V268:V275),"0")</f>
        <v>2805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200</v>
      </c>
      <c r="V292" s="308">
        <f>IFERROR(IF(U292="",0,CEILING((U292/$H292),1)*$H292),"")</f>
        <v>202.79999999999998</v>
      </c>
      <c r="W292" s="37">
        <f>IFERROR(IF(V292=0,"",ROUNDUP(V292/H292,0)*0.02175),"")</f>
        <v>0.5655</v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25.641025641025642</v>
      </c>
      <c r="V293" s="309">
        <f>IFERROR(V292/H292,"0")</f>
        <v>26</v>
      </c>
      <c r="W293" s="309">
        <f>IFERROR(IF(W292="",0,W292),"0")</f>
        <v>0.5655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200</v>
      </c>
      <c r="V294" s="309">
        <f>IFERROR(SUM(V292:V292),"0")</f>
        <v>202.79999999999998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1900</v>
      </c>
      <c r="V309" s="308">
        <f>IFERROR(IF(U309="",0,CEILING((U309/$H309),1)*$H309),"")</f>
        <v>1903.2</v>
      </c>
      <c r="W309" s="37">
        <f>IFERROR(IF(V309=0,"",ROUNDUP(V309/H309,0)*0.02175),"")</f>
        <v>5.3069999999999995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28</v>
      </c>
      <c r="V311" s="308">
        <f>IFERROR(IF(U311="",0,CEILING((U311/$H311),1)*$H311),"")</f>
        <v>28.799999999999997</v>
      </c>
      <c r="W311" s="37">
        <f>IFERROR(IF(V311=0,"",ROUNDUP(V311/H311,0)*0.00753),"")</f>
        <v>9.0359999999999996E-2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255.25641025641025</v>
      </c>
      <c r="V313" s="309">
        <f>IFERROR(V309/H309,"0")+IFERROR(V310/H310,"0")+IFERROR(V311/H311,"0")+IFERROR(V312/H312,"0")</f>
        <v>256</v>
      </c>
      <c r="W313" s="309">
        <f>IFERROR(IF(W309="",0,W309),"0")+IFERROR(IF(W310="",0,W310),"0")+IFERROR(IF(W311="",0,W311),"0")+IFERROR(IF(W312="",0,W312),"0")</f>
        <v>5.397359999999999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1928</v>
      </c>
      <c r="V314" s="309">
        <f>IFERROR(SUM(V309:V312),"0")</f>
        <v>1932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150</v>
      </c>
      <c r="V331" s="308">
        <f t="shared" si="14"/>
        <v>151.20000000000002</v>
      </c>
      <c r="W331" s="37">
        <f>IFERROR(IF(V331=0,"",ROUNDUP(V331/H331,0)*0.00753),"")</f>
        <v>0.27107999999999999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37.799999999999997</v>
      </c>
      <c r="V333" s="308">
        <f t="shared" si="14"/>
        <v>37.800000000000004</v>
      </c>
      <c r="W333" s="37">
        <f t="shared" si="15"/>
        <v>9.0359999999999996E-2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53.714285714285708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54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0.36143999999999998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187.8</v>
      </c>
      <c r="V341" s="309">
        <f>IFERROR(SUM(V327:V339),"0")</f>
        <v>189.00000000000003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18.899999999999999</v>
      </c>
      <c r="V370" s="308">
        <f t="shared" si="16"/>
        <v>18.900000000000002</v>
      </c>
      <c r="W370" s="37">
        <f>IFERROR(IF(V370=0,"",ROUNDUP(V370/H370,0)*0.00502),"")</f>
        <v>4.5179999999999998E-2</v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8.9999999999999982</v>
      </c>
      <c r="V372" s="309">
        <f>IFERROR(V366/H366,"0")+IFERROR(V367/H367,"0")+IFERROR(V368/H368,"0")+IFERROR(V369/H369,"0")+IFERROR(V370/H370,"0")+IFERROR(V371/H371,"0")</f>
        <v>9</v>
      </c>
      <c r="W372" s="309">
        <f>IFERROR(IF(W366="",0,W366),"0")+IFERROR(IF(W367="",0,W367),"0")+IFERROR(IF(W368="",0,W368),"0")+IFERROR(IF(W369="",0,W369),"0")+IFERROR(IF(W370="",0,W370),"0")+IFERROR(IF(W371="",0,W371),"0")</f>
        <v>4.5179999999999998E-2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18.899999999999999</v>
      </c>
      <c r="V373" s="309">
        <f>IFERROR(SUM(V366:V371),"0")</f>
        <v>18.900000000000002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50</v>
      </c>
      <c r="V385" s="308">
        <f t="shared" ref="V385:V394" si="17">IFERROR(IF(U385="",0,CEILING((U385/$H385),1)*$H385),"")</f>
        <v>52.800000000000004</v>
      </c>
      <c r="W385" s="37">
        <f>IFERROR(IF(V385=0,"",ROUNDUP(V385/H385,0)*0.01196),"")</f>
        <v>0.1196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200</v>
      </c>
      <c r="V387" s="308">
        <f t="shared" si="17"/>
        <v>200.64000000000001</v>
      </c>
      <c r="W387" s="37">
        <f>IFERROR(IF(V387=0,"",ROUNDUP(V387/H387,0)*0.01196),"")</f>
        <v>0.45448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47.348484848484844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48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0.57408000000000003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250</v>
      </c>
      <c r="V396" s="309">
        <f>IFERROR(SUM(V385:V394),"0")</f>
        <v>253.44000000000003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500</v>
      </c>
      <c r="V403" s="308">
        <f t="shared" ref="V403:V411" si="18">IFERROR(IF(U403="",0,CEILING((U403/$H403),1)*$H403),"")</f>
        <v>501.6</v>
      </c>
      <c r="W403" s="37">
        <f>IFERROR(IF(V403=0,"",ROUNDUP(V403/H403,0)*0.01196),"")</f>
        <v>1.1362000000000001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900</v>
      </c>
      <c r="V404" s="308">
        <f t="shared" si="18"/>
        <v>902.88</v>
      </c>
      <c r="W404" s="37">
        <f>IFERROR(IF(V404=0,"",ROUNDUP(V404/H404,0)*0.01196),"")</f>
        <v>2.0451600000000001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1500</v>
      </c>
      <c r="V405" s="308">
        <f t="shared" si="18"/>
        <v>1504.8000000000002</v>
      </c>
      <c r="W405" s="37">
        <f>IFERROR(IF(V405=0,"",ROUNDUP(V405/H405,0)*0.01196),"")</f>
        <v>3.4085999999999999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549.24242424242425</v>
      </c>
      <c r="V412" s="309">
        <f>IFERROR(V403/H403,"0")+IFERROR(V404/H404,"0")+IFERROR(V405/H405,"0")+IFERROR(V406/H406,"0")+IFERROR(V407/H407,"0")+IFERROR(V408/H408,"0")+IFERROR(V409/H409,"0")+IFERROR(V410/H410,"0")+IFERROR(V411/H411,"0")</f>
        <v>551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6.5899599999999996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2900</v>
      </c>
      <c r="V413" s="309">
        <f>IFERROR(SUM(V403:V411),"0")</f>
        <v>2909.28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400</v>
      </c>
      <c r="V423" s="308">
        <f>IFERROR(IF(U423="",0,CEILING((U423/$H423),1)*$H423),"")</f>
        <v>408</v>
      </c>
      <c r="W423" s="37">
        <f>IFERROR(IF(V423=0,"",ROUNDUP(V423/H423,0)*0.02175),"")</f>
        <v>0.73949999999999994</v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33.333333333333336</v>
      </c>
      <c r="V424" s="309">
        <f>IFERROR(V422/H422,"0")+IFERROR(V423/H423,"0")</f>
        <v>34</v>
      </c>
      <c r="W424" s="309">
        <f>IFERROR(IF(W422="",0,W422),"0")+IFERROR(IF(W423="",0,W423),"0")</f>
        <v>0.73949999999999994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400</v>
      </c>
      <c r="V425" s="309">
        <f>IFERROR(SUM(V422:V423),"0")</f>
        <v>408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11491.3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11533.86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12259.664329226329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12304.921999999999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22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23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12809.664329226329</v>
      </c>
      <c r="V445" s="309">
        <f>GrossWeightTotalR+PalletQtyTotalR*25</f>
        <v>12879.921999999999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1790.4894303227634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1797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26.184969999999993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504.90000000000003</v>
      </c>
      <c r="F452" s="47">
        <f>IFERROR(V122*1,"0")+IFERROR(V123*1,"0")+IFERROR(V124*1,"0")+IFERROR(V125*1,"0")</f>
        <v>1004.4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723.6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582.54000000000008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3007.8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1932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189.00000000000003</v>
      </c>
      <c r="N452" s="47">
        <f>IFERROR(V361*1,"0")+IFERROR(V362*1,"0")+IFERROR(V366*1,"0")+IFERROR(V367*1,"0")+IFERROR(V368*1,"0")+IFERROR(V369*1,"0")+IFERROR(V370*1,"0")+IFERROR(V371*1,"0")+IFERROR(V375*1,"0")+IFERROR(V379*1,"0")</f>
        <v>18.900000000000002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3162.7200000000003</v>
      </c>
      <c r="P452" s="47">
        <f>IFERROR(V422*1,"0")+IFERROR(V423*1,"0")+IFERROR(V427*1,"0")+IFERROR(V428*1,"0")+IFERROR(V432*1,"0")+IFERROR(V433*1,"0")+IFERROR(V437*1,"0")+IFERROR(V438*1,"0")+IFERROR(V439*1,"0")</f>
        <v>408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2023-08-11T11:04:02Z</dcterms:modified>
</cp:coreProperties>
</file>