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<sst xmlns="http://schemas.openxmlformats.org/spreadsheetml/2006/main" count="787" uniqueCount="329">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</sst>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45152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8</v>
      </c>
      <c r="V39" s="154">
        <f>IFERROR(IF(U39="","",U39),"")</f>
        <v>8</v>
      </c>
      <c r="W39" s="37">
        <f>IFERROR(IF(U39="","",U39*0.0155),"")</f>
        <v>0.124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8</v>
      </c>
      <c r="V40" s="155">
        <f>IFERROR(SUM(V36:V39),"0")</f>
        <v>8</v>
      </c>
      <c r="W40" s="155">
        <f>IFERROR(IF(W36="",0,W36),"0")+IFERROR(IF(W37="",0,W37),"0")+IFERROR(IF(W38="",0,W38),"0")+IFERROR(IF(W39="",0,W39),"0")</f>
        <v>0.124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48</v>
      </c>
      <c r="V41" s="155">
        <f>IFERROR(SUMPRODUCT(V36:V39*H36:H39),"0")</f>
        <v>48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13</v>
      </c>
      <c r="V53" s="154">
        <f t="shared" si="0"/>
        <v>13</v>
      </c>
      <c r="W53" s="37">
        <f t="shared" si="1"/>
        <v>0.20150000000000001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13</v>
      </c>
      <c r="V56" s="155">
        <f>IFERROR(SUM(V50:V55),"0")</f>
        <v>13</v>
      </c>
      <c r="W56" s="155">
        <f>IFERROR(IF(W50="",0,W50),"0")+IFERROR(IF(W51="",0,W51),"0")+IFERROR(IF(W52="",0,W52),"0")+IFERROR(IF(W53="",0,W53),"0")+IFERROR(IF(W54="",0,W54),"0")+IFERROR(IF(W55="",0,W55),"0")</f>
        <v>0.20150000000000001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93.600000000000009</v>
      </c>
      <c r="V57" s="155">
        <f>IFERROR(SUMPRODUCT(V50:V55*H50:H55),"0")</f>
        <v>93.600000000000009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59</v>
      </c>
      <c r="V61" s="154">
        <f>IFERROR(IF(U61="","",U61),"")</f>
        <v>59</v>
      </c>
      <c r="W61" s="37">
        <f>IFERROR(IF(U61="","",U61*0.00855),"")</f>
        <v>0.50445000000000007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59</v>
      </c>
      <c r="V62" s="155">
        <f>IFERROR(SUM(V60:V61),"0")</f>
        <v>59</v>
      </c>
      <c r="W62" s="155">
        <f>IFERROR(IF(W60="",0,W60),"0")+IFERROR(IF(W61="",0,W61),"0")</f>
        <v>0.50445000000000007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295</v>
      </c>
      <c r="V63" s="155">
        <f>IFERROR(SUMPRODUCT(V60:V61*H60:H61),"0")</f>
        <v>295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10</v>
      </c>
      <c r="V71" s="154">
        <f>IFERROR(IF(U71="","",U71),"")</f>
        <v>10</v>
      </c>
      <c r="W71" s="37">
        <f>IFERROR(IF(U71="","",U71*0.01788),"")</f>
        <v>0.17880000000000001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3</v>
      </c>
      <c r="V72" s="154">
        <f>IFERROR(IF(U72="","",U72),"")</f>
        <v>3</v>
      </c>
      <c r="W72" s="37">
        <f>IFERROR(IF(U72="","",U72*0.01788),"")</f>
        <v>5.364E-2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13</v>
      </c>
      <c r="V73" s="155">
        <f>IFERROR(SUM(V71:V72),"0")</f>
        <v>13</v>
      </c>
      <c r="W73" s="155">
        <f>IFERROR(IF(W71="",0,W71),"0")+IFERROR(IF(W72="",0,W72),"0")</f>
        <v>0.23244000000000001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46.8</v>
      </c>
      <c r="V74" s="155">
        <f>IFERROR(SUMPRODUCT(V71:V72*H71:H72),"0")</f>
        <v>46.8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4</v>
      </c>
      <c r="V78" s="154">
        <f t="shared" si="2"/>
        <v>4</v>
      </c>
      <c r="W78" s="37">
        <f t="shared" si="3"/>
        <v>7.152E-2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1</v>
      </c>
      <c r="V79" s="154">
        <f t="shared" si="2"/>
        <v>1</v>
      </c>
      <c r="W79" s="37">
        <f t="shared" si="3"/>
        <v>1.788E-2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2</v>
      </c>
      <c r="V82" s="154">
        <f t="shared" si="2"/>
        <v>2</v>
      </c>
      <c r="W82" s="37">
        <f t="shared" si="3"/>
        <v>3.576E-2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7</v>
      </c>
      <c r="V83" s="155">
        <f>IFERROR(SUM(V77:V82),"0")</f>
        <v>7</v>
      </c>
      <c r="W83" s="155">
        <f>IFERROR(IF(W77="",0,W77),"0")+IFERROR(IF(W78="",0,W78),"0")+IFERROR(IF(W79="",0,W79),"0")+IFERROR(IF(W80="",0,W80),"0")+IFERROR(IF(W81="",0,W81),"0")+IFERROR(IF(W82="",0,W82),"0")</f>
        <v>0.12515999999999999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25.2</v>
      </c>
      <c r="V84" s="155">
        <f>IFERROR(SUMPRODUCT(V77:V82*H77:H82),"0")</f>
        <v>25.2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7</v>
      </c>
      <c r="V87" s="154">
        <f>IFERROR(IF(U87="","",U87),"")</f>
        <v>7</v>
      </c>
      <c r="W87" s="37">
        <f>IFERROR(IF(U87="","",U87*0.00936),"")</f>
        <v>6.5519999999999995E-2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10</v>
      </c>
      <c r="V89" s="154">
        <f>IFERROR(IF(U89="","",U89),"")</f>
        <v>10</v>
      </c>
      <c r="W89" s="37">
        <f>IFERROR(IF(U89="","",U89*0.0155),"")</f>
        <v>0.155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17</v>
      </c>
      <c r="V90" s="155">
        <f>IFERROR(SUM(V87:V89),"0")</f>
        <v>17</v>
      </c>
      <c r="W90" s="155">
        <f>IFERROR(IF(W87="",0,W87),"0")+IFERROR(IF(W88="",0,W88),"0")+IFERROR(IF(W89="",0,W89),"0")</f>
        <v>0.22051999999999999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45.92</v>
      </c>
      <c r="V91" s="155">
        <f>IFERROR(SUMPRODUCT(V87:V89*H87:H89),"0")</f>
        <v>45.92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5</v>
      </c>
      <c r="V94" s="154">
        <f>IFERROR(IF(U94="","",U94),"")</f>
        <v>5</v>
      </c>
      <c r="W94" s="37">
        <f>IFERROR(IF(U94="","",U94*0.0155),"")</f>
        <v>7.7499999999999999E-2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17</v>
      </c>
      <c r="V95" s="154">
        <f>IFERROR(IF(U95="","",U95),"")</f>
        <v>17</v>
      </c>
      <c r="W95" s="37">
        <f>IFERROR(IF(U95="","",U95*0.0155),"")</f>
        <v>0.26350000000000001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2</v>
      </c>
      <c r="V96" s="154">
        <f>IFERROR(IF(U96="","",U96),"")</f>
        <v>2</v>
      </c>
      <c r="W96" s="37">
        <f>IFERROR(IF(U96="","",U96*0.0155),"")</f>
        <v>3.1E-2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30</v>
      </c>
      <c r="V97" s="154">
        <f>IFERROR(IF(U97="","",U97),"")</f>
        <v>30</v>
      </c>
      <c r="W97" s="37">
        <f>IFERROR(IF(U97="","",U97*0.0155),"")</f>
        <v>0.46499999999999997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54</v>
      </c>
      <c r="V98" s="155">
        <f>IFERROR(SUM(V94:V97),"0")</f>
        <v>54</v>
      </c>
      <c r="W98" s="155">
        <f>IFERROR(IF(W94="",0,W94),"0")+IFERROR(IF(W95="",0,W95),"0")+IFERROR(IF(W96="",0,W96),"0")+IFERROR(IF(W97="",0,W97),"0")</f>
        <v>0.83699999999999997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386.56</v>
      </c>
      <c r="V99" s="155">
        <f>IFERROR(SUMPRODUCT(V94:V97*H94:H97),"0")</f>
        <v>386.56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2</v>
      </c>
      <c r="V116" s="154">
        <f>IFERROR(IF(U116="","",U116),"")</f>
        <v>2</v>
      </c>
      <c r="W116" s="37">
        <f>IFERROR(IF(U116="","",U116*0.01788),"")</f>
        <v>3.576E-2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2</v>
      </c>
      <c r="V117" s="155">
        <f>IFERROR(SUM(V113:V116),"0")</f>
        <v>2</v>
      </c>
      <c r="W117" s="155">
        <f>IFERROR(IF(W113="",0,W113),"0")+IFERROR(IF(W114="",0,W114),"0")+IFERROR(IF(W115="",0,W115),"0")+IFERROR(IF(W116="",0,W116),"0")</f>
        <v>3.576E-2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6</v>
      </c>
      <c r="V118" s="155">
        <f>IFERROR(SUMPRODUCT(V113:V116*H113:H116),"0")</f>
        <v>6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28</v>
      </c>
      <c r="V138" s="154">
        <f>IFERROR(IF(U138="","",U138),"")</f>
        <v>28</v>
      </c>
      <c r="W138" s="37">
        <f>IFERROR(IF(U138="","",U138*0.00502),"")</f>
        <v>0.14056000000000002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28</v>
      </c>
      <c r="V139" s="155">
        <f>IFERROR(SUM(V138:V138),"0")</f>
        <v>28</v>
      </c>
      <c r="W139" s="155">
        <f>IFERROR(IF(W138="",0,W138),"0")</f>
        <v>0.14056000000000002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50.4</v>
      </c>
      <c r="V140" s="155">
        <f>IFERROR(SUMPRODUCT(V138:V138*H138:H138),"0")</f>
        <v>50.4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31</v>
      </c>
      <c r="V142" s="154">
        <f>IFERROR(IF(U142="","",U142),"")</f>
        <v>31</v>
      </c>
      <c r="W142" s="37">
        <f>IFERROR(IF(U142="","",U142*0.0155),"")</f>
        <v>0.48049999999999998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31</v>
      </c>
      <c r="V143" s="155">
        <f>IFERROR(SUM(V142:V142),"0")</f>
        <v>31</v>
      </c>
      <c r="W143" s="155">
        <f>IFERROR(IF(W142="",0,W142),"0")</f>
        <v>0.48049999999999998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186</v>
      </c>
      <c r="V144" s="155">
        <f>IFERROR(SUMPRODUCT(V142:V142*H142:H142),"0")</f>
        <v>186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52</v>
      </c>
      <c r="V146" s="154">
        <f>IFERROR(IF(U146="","",U146),"")</f>
        <v>52</v>
      </c>
      <c r="W146" s="37">
        <f>IFERROR(IF(U146="","",U146*0.00936),"")</f>
        <v>0.48672000000000004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38</v>
      </c>
      <c r="V148" s="154">
        <f>IFERROR(IF(U148="","",U148),"")</f>
        <v>38</v>
      </c>
      <c r="W148" s="37">
        <f>IFERROR(IF(U148="","",U148*0.0155),"")</f>
        <v>0.58899999999999997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90</v>
      </c>
      <c r="V150" s="155">
        <f>IFERROR(SUM(V146:V149),"0")</f>
        <v>90</v>
      </c>
      <c r="W150" s="155">
        <f>IFERROR(IF(W146="",0,W146),"0")+IFERROR(IF(W147="",0,W147),"0")+IFERROR(IF(W148="",0,W148),"0")+IFERROR(IF(W149="",0,W149),"0")</f>
        <v>1.07572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330.4</v>
      </c>
      <c r="V151" s="155">
        <f>IFERROR(SUMPRODUCT(V146:V149*H146:H149),"0")</f>
        <v>330.4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67</v>
      </c>
      <c r="V153" s="154">
        <f t="shared" ref="V153:V162" si="4">IFERROR(IF(U153="","",U153),"")</f>
        <v>67</v>
      </c>
      <c r="W153" s="37">
        <f t="shared" ref="W153:W158" si="5">IFERROR(IF(U153="","",U153*0.00936),"")</f>
        <v>0.62712000000000001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4</v>
      </c>
      <c r="V157" s="154">
        <f t="shared" si="4"/>
        <v>4</v>
      </c>
      <c r="W157" s="37">
        <f t="shared" si="5"/>
        <v>3.7440000000000001E-2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0</v>
      </c>
      <c r="V158" s="154">
        <f t="shared" si="4"/>
        <v>0</v>
      </c>
      <c r="W158" s="37">
        <f t="shared" si="5"/>
        <v>0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25</v>
      </c>
      <c r="V162" s="154">
        <f t="shared" si="4"/>
        <v>25</v>
      </c>
      <c r="W162" s="37">
        <f>IFERROR(IF(U162="","",U162*0.00936),"")</f>
        <v>0.23400000000000001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96</v>
      </c>
      <c r="V163" s="155">
        <f>IFERROR(SUM(V153:V162),"0")</f>
        <v>96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0.89856000000000003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290.8</v>
      </c>
      <c r="V164" s="155">
        <f>IFERROR(SUMPRODUCT(V153:V162*H153:H162),"0")</f>
        <v>290.8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30</v>
      </c>
      <c r="V174" s="154">
        <f>IFERROR(IF(U174="","",U174),"")</f>
        <v>30</v>
      </c>
      <c r="W174" s="37">
        <f>IFERROR(IF(U174="","",U174*0.00866),"")</f>
        <v>0.25979999999999998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30</v>
      </c>
      <c r="V176" s="155">
        <f>IFERROR(SUM(V172:V175),"0")</f>
        <v>30</v>
      </c>
      <c r="W176" s="155">
        <f>IFERROR(IF(W172="",0,W172),"0")+IFERROR(IF(W173="",0,W173),"0")+IFERROR(IF(W174="",0,W174),"0")+IFERROR(IF(W175="",0,W175),"0")</f>
        <v>0.25979999999999998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150</v>
      </c>
      <c r="V177" s="155">
        <f>IFERROR(SUMPRODUCT(V172:V175*H172:H175),"0")</f>
        <v>150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31</v>
      </c>
      <c r="V186" s="154">
        <f>IFERROR(IF(U186="","",U186),"")</f>
        <v>31</v>
      </c>
      <c r="W186" s="37">
        <f>IFERROR(IF(U186="","",U186*0.01788),"")</f>
        <v>0.55427999999999999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31</v>
      </c>
      <c r="V188" s="155">
        <f>IFERROR(SUM(V186:V187),"0")</f>
        <v>31</v>
      </c>
      <c r="W188" s="155">
        <f>IFERROR(IF(W186="",0,W186),"0")+IFERROR(IF(W187="",0,W187),"0")</f>
        <v>0.55427999999999999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93</v>
      </c>
      <c r="V189" s="155">
        <f>IFERROR(SUMPRODUCT(V186:V187*H186:H187),"0")</f>
        <v>93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4</v>
      </c>
      <c r="V212" s="154">
        <f>IFERROR(IF(U212="","",U212),"")</f>
        <v>4</v>
      </c>
      <c r="W212" s="37">
        <f>IFERROR(IF(U212="","",U212*0.0155),"")</f>
        <v>6.2E-2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4</v>
      </c>
      <c r="V213" s="155">
        <f>IFERROR(SUM(V209:V212),"0")</f>
        <v>4</v>
      </c>
      <c r="W213" s="155">
        <f>IFERROR(IF(W209="",0,W209),"0")+IFERROR(IF(W210="",0,W210),"0")+IFERROR(IF(W211="",0,W211),"0")+IFERROR(IF(W212="",0,W212),"0")</f>
        <v>6.2E-2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28.8</v>
      </c>
      <c r="V214" s="155">
        <f>IFERROR(SUMPRODUCT(V209:V212*H209:H212),"0")</f>
        <v>28.8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2076.48</v>
      </c>
      <c r="V243" s="155">
        <f>IFERROR(V24+V33+V41+V47+V57+V63+V68+V74+V84+V91+V99+V105+V110+V118+V123+V129+V134+V140+V144+V151+V164+V169+V177+V182+V189+V194+V199+V206+V214+V219+V225+V231+V237+V242,"0")</f>
        <v>2076.48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2201.1668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2201.1668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2326.1668</v>
      </c>
      <c r="V246" s="155">
        <f>GrossWeightTotalR+PalletQtyTotalR*25</f>
        <v>2326.1668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483</v>
      </c>
      <c r="V247" s="155">
        <f>IFERROR(V23+V32+V40+V46+V56+V62+V67+V73+V83+V90+V98+V104+V109+V117+V122+V128+V133+V139+V143+V150+V163+V168+V176+V181+V188+V193+V198+V205+V213+V218+V224+V230+V236+V241,"0")</f>
        <v>483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5.752250000000001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48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93.600000000000009</v>
      </c>
      <c r="G253" s="47">
        <f>IFERROR(U60*H60,"0")+IFERROR(U61*H61,"0")</f>
        <v>295</v>
      </c>
      <c r="H253" s="47">
        <f>IFERROR(U66*H66,"0")</f>
        <v>0</v>
      </c>
      <c r="I253" s="47">
        <f>IFERROR(U71*H71,"0")+IFERROR(U72*H72,"0")</f>
        <v>46.8</v>
      </c>
      <c r="J253" s="47">
        <f>IFERROR(U77*H77,"0")+IFERROR(U78*H78,"0")+IFERROR(U79*H79,"0")+IFERROR(U80*H80,"0")+IFERROR(U81*H81,"0")+IFERROR(U82*H82,"0")</f>
        <v>25.2</v>
      </c>
      <c r="K253" s="47">
        <f>IFERROR(U87*H87,"0")+IFERROR(U88*H88,"0")+IFERROR(U89*H89,"0")</f>
        <v>45.92</v>
      </c>
      <c r="L253" s="47">
        <f>IFERROR(U94*H94,"0")+IFERROR(U95*H95,"0")+IFERROR(U96*H96,"0")+IFERROR(U97*H97,"0")</f>
        <v>386.56</v>
      </c>
      <c r="M253" s="47">
        <f>IFERROR(U102*H102,"0")+IFERROR(U103*H103,"0")</f>
        <v>0</v>
      </c>
      <c r="N253" s="47">
        <f>IFERROR(U108*H108,"0")</f>
        <v>0</v>
      </c>
      <c r="O253" s="47">
        <f>IFERROR(U113*H113,"0")+IFERROR(U114*H114,"0")+IFERROR(U115*H115,"0")+IFERROR(U116*H116,"0")</f>
        <v>6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857.59999999999991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150</v>
      </c>
      <c r="V253" s="47">
        <f>IFERROR(U186*H186,"0")+IFERROR(U187*H187,"0")</f>
        <v>93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28.8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2023-08-11T11:58:18Z</dcterms:modified>
</cp:coreProperties>
</file>