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V425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W125" i="1"/>
  <c r="V125" i="1"/>
  <c r="M125" i="1"/>
  <c r="V124" i="1"/>
  <c r="V127" i="1" s="1"/>
  <c r="M124" i="1"/>
  <c r="V123" i="1"/>
  <c r="W123" i="1" s="1"/>
  <c r="M123" i="1"/>
  <c r="W122" i="1"/>
  <c r="V122" i="1"/>
  <c r="M122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W105" i="1" s="1"/>
  <c r="W111" i="1" s="1"/>
  <c r="M105" i="1"/>
  <c r="W104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1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E452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V26" i="1"/>
  <c r="V33" i="1" s="1"/>
  <c r="M26" i="1"/>
  <c r="V24" i="1"/>
  <c r="U24" i="1"/>
  <c r="U23" i="1"/>
  <c r="W22" i="1"/>
  <c r="W23" i="1" s="1"/>
  <c r="V22" i="1"/>
  <c r="V23" i="1" s="1"/>
  <c r="H10" i="1"/>
  <c r="A9" i="1"/>
  <c r="J9" i="1" s="1"/>
  <c r="D7" i="1"/>
  <c r="N6" i="1"/>
  <c r="M2" i="1"/>
  <c r="U442" i="1" l="1"/>
  <c r="U445" i="1"/>
  <c r="W101" i="1"/>
  <c r="W32" i="1"/>
  <c r="V81" i="1"/>
  <c r="V111" i="1"/>
  <c r="W280" i="1"/>
  <c r="W281" i="1" s="1"/>
  <c r="V281" i="1"/>
  <c r="W347" i="1"/>
  <c r="V372" i="1"/>
  <c r="F9" i="1"/>
  <c r="F10" i="1"/>
  <c r="U446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V119" i="1"/>
  <c r="W124" i="1"/>
  <c r="W126" i="1" s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34" i="1"/>
  <c r="W432" i="1"/>
  <c r="W434" i="1" s="1"/>
  <c r="A10" i="1"/>
  <c r="W288" i="1"/>
  <c r="W289" i="1" s="1"/>
  <c r="V289" i="1"/>
  <c r="V290" i="1"/>
  <c r="H9" i="1"/>
  <c r="W35" i="1"/>
  <c r="W37" i="1" s="1"/>
  <c r="V38" i="1"/>
  <c r="V442" i="1" s="1"/>
  <c r="V42" i="1"/>
  <c r="V46" i="1"/>
  <c r="V52" i="1"/>
  <c r="W114" i="1"/>
  <c r="W118" i="1" s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V282" i="1"/>
  <c r="L452" i="1"/>
  <c r="W297" i="1"/>
  <c r="W301" i="1" s="1"/>
  <c r="V301" i="1"/>
  <c r="P452" i="1"/>
  <c r="V424" i="1"/>
  <c r="W422" i="1"/>
  <c r="W424" i="1" s="1"/>
  <c r="V444" i="1"/>
  <c r="B452" i="1"/>
  <c r="V443" i="1"/>
  <c r="D452" i="1"/>
  <c r="V59" i="1"/>
  <c r="F452" i="1"/>
  <c r="V126" i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277" i="1"/>
  <c r="N452" i="1"/>
  <c r="O452" i="1"/>
  <c r="V446" i="1" l="1"/>
  <c r="W447" i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<sst xmlns="http://schemas.openxmlformats.org/spreadsheetml/2006/main" count="1743" uniqueCount="721">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</sst>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184" sqref="U18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45154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1" customFormat="1" ht="24" customHeight="1" x14ac:dyDescent="0.2">
      <c r="A6" s="316" t="s">
        <v>13</v>
      </c>
      <c r="B6" s="317"/>
      <c r="C6" s="318"/>
      <c r="D6" s="328" t="s">
        <v>696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Среда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9" t="str">
        <f>IFERROR(VLOOKUP(DeliveryAddress,Table,3,0),1)</f>
        <v>7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1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0.5</v>
      </c>
      <c r="O8" s="324"/>
      <c r="Q8" s="315"/>
      <c r="R8" s="326"/>
      <c r="S8" s="335"/>
      <c r="T8" s="336"/>
      <c r="Y8" s="52"/>
      <c r="Z8" s="52"/>
      <c r="AA8" s="52"/>
    </row>
    <row r="9" spans="1:28" s="301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1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2" t="s">
        <v>56</v>
      </c>
      <c r="S18" s="302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7.56</v>
      </c>
      <c r="V27" s="308">
        <f t="shared" si="0"/>
        <v>7.5600000000000005</v>
      </c>
      <c r="W27" s="37">
        <f t="shared" si="1"/>
        <v>2.2589999999999999E-2</v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3</v>
      </c>
      <c r="V32" s="309">
        <f>IFERROR(V26/H26,"0")+IFERROR(V27/H27,"0")+IFERROR(V28/H28,"0")+IFERROR(V29/H29,"0")+IFERROR(V30/H30,"0")+IFERROR(V31/H31,"0")</f>
        <v>3</v>
      </c>
      <c r="W32" s="309">
        <f>IFERROR(IF(W26="",0,W26),"0")+IFERROR(IF(W27="",0,W27),"0")+IFERROR(IF(W28="",0,W28),"0")+IFERROR(IF(W29="",0,W29),"0")+IFERROR(IF(W30="",0,W30),"0")+IFERROR(IF(W31="",0,W31),"0")</f>
        <v>2.2589999999999999E-2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7.56</v>
      </c>
      <c r="V33" s="309">
        <f>IFERROR(SUM(V26:V31),"0")</f>
        <v>7.5600000000000005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530</v>
      </c>
      <c r="V50" s="308">
        <f>IFERROR(IF(U50="",0,CEILING((U50/$H50),1)*$H50),"")</f>
        <v>540</v>
      </c>
      <c r="W50" s="37">
        <f>IFERROR(IF(V50=0,"",ROUNDUP(V50/H50,0)*0.02175),"")</f>
        <v>1.0874999999999999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97.2</v>
      </c>
      <c r="V51" s="308">
        <f>IFERROR(IF(U51="",0,CEILING((U51/$H51),1)*$H51),"")</f>
        <v>97.2</v>
      </c>
      <c r="W51" s="37">
        <f>IFERROR(IF(V51=0,"",ROUNDUP(V51/H51,0)*0.00753),"")</f>
        <v>0.27107999999999999</v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85.074074074074076</v>
      </c>
      <c r="V52" s="309">
        <f>IFERROR(V50/H50,"0")+IFERROR(V51/H51,"0")</f>
        <v>86</v>
      </c>
      <c r="W52" s="309">
        <f>IFERROR(IF(W50="",0,W50),"0")+IFERROR(IF(W51="",0,W51),"0")</f>
        <v>1.3585799999999999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627.20000000000005</v>
      </c>
      <c r="V53" s="309">
        <f>IFERROR(SUM(V50:V51),"0")</f>
        <v>637.20000000000005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800</v>
      </c>
      <c r="V56" s="308">
        <f>IFERROR(IF(U56="",0,CEILING((U56/$H56),1)*$H56),"")</f>
        <v>810</v>
      </c>
      <c r="W56" s="37">
        <f>IFERROR(IF(V56=0,"",ROUNDUP(V56/H56,0)*0.02175),"")</f>
        <v>1.6312499999999999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562.5</v>
      </c>
      <c r="V57" s="308">
        <f>IFERROR(IF(U57="",0,CEILING((U57/$H57),1)*$H57),"")</f>
        <v>562.5</v>
      </c>
      <c r="W57" s="37">
        <f>IFERROR(IF(V57=0,"",ROUNDUP(V57/H57,0)*0.00937),"")</f>
        <v>1.1712499999999999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199.07407407407408</v>
      </c>
      <c r="V59" s="309">
        <f>IFERROR(V56/H56,"0")+IFERROR(V57/H57,"0")+IFERROR(V58/H58,"0")</f>
        <v>200</v>
      </c>
      <c r="W59" s="309">
        <f>IFERROR(IF(W56="",0,W56),"0")+IFERROR(IF(W57="",0,W57),"0")+IFERROR(IF(W58="",0,W58),"0")</f>
        <v>2.8024999999999998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1362.5</v>
      </c>
      <c r="V60" s="309">
        <f>IFERROR(SUM(V56:V58),"0")</f>
        <v>1372.5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90</v>
      </c>
      <c r="V64" s="308">
        <f t="shared" si="2"/>
        <v>97.2</v>
      </c>
      <c r="W64" s="37">
        <f>IFERROR(IF(V64=0,"",ROUNDUP(V64/H64,0)*0.02175),"")</f>
        <v>0.19574999999999998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60</v>
      </c>
      <c r="V65" s="308">
        <f t="shared" si="2"/>
        <v>64.800000000000011</v>
      </c>
      <c r="W65" s="37">
        <f>IFERROR(IF(V65=0,"",ROUNDUP(V65/H65,0)*0.02175),"")</f>
        <v>0.1305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8</v>
      </c>
      <c r="V70" s="308">
        <f t="shared" si="2"/>
        <v>8</v>
      </c>
      <c r="W70" s="37">
        <f t="shared" si="3"/>
        <v>1.874E-2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157.5</v>
      </c>
      <c r="V74" s="308">
        <f t="shared" si="2"/>
        <v>157.5</v>
      </c>
      <c r="W74" s="37">
        <f t="shared" si="3"/>
        <v>0.32795000000000002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50.888888888888886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52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0.67293999999999998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315.5</v>
      </c>
      <c r="V81" s="309">
        <f>IFERROR(SUM(V63:V79),"0")</f>
        <v>327.5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30</v>
      </c>
      <c r="V83" s="308">
        <f t="shared" ref="V83:V88" si="4">IFERROR(IF(U83="",0,CEILING((U83/$H83),1)*$H83),"")</f>
        <v>32.400000000000006</v>
      </c>
      <c r="W83" s="37">
        <f>IFERROR(IF(V83=0,"",ROUNDUP(V83/H83,0)*0.02175),"")</f>
        <v>6.5250000000000002E-2</v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2.7777777777777777</v>
      </c>
      <c r="V89" s="309">
        <f>IFERROR(V83/H83,"0")+IFERROR(V84/H84,"0")+IFERROR(V85/H85,"0")+IFERROR(V86/H86,"0")+IFERROR(V87/H87,"0")+IFERROR(V88/H88,"0")</f>
        <v>3.0000000000000004</v>
      </c>
      <c r="W89" s="309">
        <f>IFERROR(IF(W83="",0,W83),"0")+IFERROR(IF(W84="",0,W84),"0")+IFERROR(IF(W85="",0,W85),"0")+IFERROR(IF(W86="",0,W86),"0")+IFERROR(IF(W87="",0,W87),"0")+IFERROR(IF(W88="",0,W88),"0")</f>
        <v>6.5250000000000002E-2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30</v>
      </c>
      <c r="V90" s="309">
        <f>IFERROR(SUM(V83:V88),"0")</f>
        <v>32.400000000000006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30</v>
      </c>
      <c r="V92" s="308">
        <f t="shared" ref="V92:V100" si="5">IFERROR(IF(U92="",0,CEILING((U92/$H92),1)*$H92),"")</f>
        <v>36</v>
      </c>
      <c r="W92" s="37">
        <f>IFERROR(IF(V92=0,"",ROUNDUP(V92/H92,0)*0.02175),"")</f>
        <v>8.6999999999999994E-2</v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54</v>
      </c>
      <c r="V96" s="308">
        <f t="shared" si="5"/>
        <v>54</v>
      </c>
      <c r="W96" s="37">
        <f>IFERROR(IF(V96=0,"",ROUNDUP(V96/H96,0)*0.02175),"")</f>
        <v>0.1305</v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9.3333333333333339</v>
      </c>
      <c r="V101" s="309">
        <f>IFERROR(V92/H92,"0")+IFERROR(V93/H93,"0")+IFERROR(V94/H94,"0")+IFERROR(V95/H95,"0")+IFERROR(V96/H96,"0")+IFERROR(V97/H97,"0")+IFERROR(V98/H98,"0")+IFERROR(V99/H99,"0")+IFERROR(V100/H100,"0")</f>
        <v>10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0.2175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84</v>
      </c>
      <c r="V102" s="309">
        <f>IFERROR(SUM(V92:V100),"0")</f>
        <v>90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70</v>
      </c>
      <c r="V104" s="308">
        <f t="shared" ref="V104:V110" si="6">IFERROR(IF(U104="",0,CEILING((U104/$H104),1)*$H104),"")</f>
        <v>72.899999999999991</v>
      </c>
      <c r="W104" s="37">
        <f>IFERROR(IF(V104=0,"",ROUNDUP(V104/H104,0)*0.02175),"")</f>
        <v>0.19574999999999998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146</v>
      </c>
      <c r="V105" s="308">
        <f t="shared" si="6"/>
        <v>153.9</v>
      </c>
      <c r="W105" s="37">
        <f>IFERROR(IF(V105=0,"",ROUNDUP(V105/H105,0)*0.02175),"")</f>
        <v>0.41324999999999995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13.5</v>
      </c>
      <c r="V107" s="308">
        <f t="shared" si="6"/>
        <v>13.5</v>
      </c>
      <c r="W107" s="37">
        <f>IFERROR(IF(V107=0,"",ROUNDUP(V107/H107,0)*0.00753),"")</f>
        <v>3.7650000000000003E-2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15</v>
      </c>
      <c r="V110" s="308">
        <f t="shared" si="6"/>
        <v>15</v>
      </c>
      <c r="W110" s="37">
        <f>IFERROR(IF(V110=0,"",ROUNDUP(V110/H110,0)*0.00753),"")</f>
        <v>3.7650000000000003E-2</v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36.666666666666671</v>
      </c>
      <c r="V111" s="309">
        <f>IFERROR(V104/H104,"0")+IFERROR(V105/H105,"0")+IFERROR(V106/H106,"0")+IFERROR(V107/H107,"0")+IFERROR(V108/H108,"0")+IFERROR(V109/H109,"0")+IFERROR(V110/H110,"0")</f>
        <v>38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0.68429999999999991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244.5</v>
      </c>
      <c r="V112" s="309">
        <f>IFERROR(SUM(V104:V110),"0")</f>
        <v>255.3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46</v>
      </c>
      <c r="V122" s="308">
        <f>IFERROR(IF(U122="",0,CEILING((U122/$H122),1)*$H122),"")</f>
        <v>48.599999999999994</v>
      </c>
      <c r="W122" s="37">
        <f>IFERROR(IF(V122=0,"",ROUNDUP(V122/H122,0)*0.02175),"")</f>
        <v>0.1305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22.5</v>
      </c>
      <c r="V124" s="308">
        <f>IFERROR(IF(U124="",0,CEILING((U124/$H124),1)*$H124),"")</f>
        <v>24.3</v>
      </c>
      <c r="W124" s="37">
        <f>IFERROR(IF(V124=0,"",ROUNDUP(V124/H124,0)*0.00753),"")</f>
        <v>6.7769999999999997E-2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14.012345679012345</v>
      </c>
      <c r="V126" s="309">
        <f>IFERROR(V122/H122,"0")+IFERROR(V123/H123,"0")+IFERROR(V124/H124,"0")+IFERROR(V125/H125,"0")</f>
        <v>15</v>
      </c>
      <c r="W126" s="309">
        <f>IFERROR(IF(W122="",0,W122),"0")+IFERROR(IF(W123="",0,W123),"0")+IFERROR(IF(W124="",0,W124),"0")+IFERROR(IF(W125="",0,W125),"0")</f>
        <v>0.19827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68.5</v>
      </c>
      <c r="V127" s="309">
        <f>IFERROR(SUM(V122:V125),"0")</f>
        <v>72.899999999999991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550</v>
      </c>
      <c r="V140" s="308">
        <f t="shared" si="7"/>
        <v>550.80000000000007</v>
      </c>
      <c r="W140" s="37">
        <f>IFERROR(IF(V140=0,"",ROUNDUP(V140/H140,0)*0.02175),"")</f>
        <v>1.1092499999999998</v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130</v>
      </c>
      <c r="V143" s="308">
        <f t="shared" si="7"/>
        <v>140.4</v>
      </c>
      <c r="W143" s="37">
        <f>IFERROR(IF(V143=0,"",ROUNDUP(V143/H143,0)*0.02175),"")</f>
        <v>0.28275</v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40</v>
      </c>
      <c r="V144" s="308">
        <f t="shared" si="7"/>
        <v>43.2</v>
      </c>
      <c r="W144" s="37">
        <f>IFERROR(IF(V144=0,"",ROUNDUP(V144/H144,0)*0.02175),"")</f>
        <v>8.6999999999999994E-2</v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290</v>
      </c>
      <c r="V147" s="308">
        <f t="shared" si="7"/>
        <v>290</v>
      </c>
      <c r="W147" s="37">
        <f>IFERROR(IF(V147=0,"",ROUNDUP(V147/H147,0)*0.00937),"")</f>
        <v>0.54345999999999994</v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60</v>
      </c>
      <c r="V149" s="308">
        <f t="shared" si="7"/>
        <v>60</v>
      </c>
      <c r="W149" s="37">
        <f>IFERROR(IF(V149=0,"",ROUNDUP(V149/H149,0)*0.00937),"")</f>
        <v>0.11244</v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136.66666666666669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138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2.1348999999999996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1070</v>
      </c>
      <c r="V156" s="309">
        <f>IFERROR(SUM(V138:V154),"0")</f>
        <v>1084.4000000000001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150</v>
      </c>
      <c r="V164" s="308">
        <f t="shared" ref="V164:V179" si="8">IFERROR(IF(U164="",0,CEILING((U164/$H164),1)*$H164),"")</f>
        <v>151.20000000000002</v>
      </c>
      <c r="W164" s="37">
        <f>IFERROR(IF(V164=0,"",ROUNDUP(V164/H164,0)*0.00753),"")</f>
        <v>0.27107999999999999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432</v>
      </c>
      <c r="V165" s="308">
        <f t="shared" si="8"/>
        <v>432.6</v>
      </c>
      <c r="W165" s="37">
        <f>IFERROR(IF(V165=0,"",ROUNDUP(V165/H165,0)*0.00753),"")</f>
        <v>0.77559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48.3</v>
      </c>
      <c r="V173" s="308">
        <f t="shared" si="8"/>
        <v>48.300000000000004</v>
      </c>
      <c r="W173" s="37">
        <f>IFERROR(IF(V173=0,"",ROUNDUP(V173/H173,0)*0.00502),"")</f>
        <v>0.11546000000000001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161.57142857142856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162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1.1621299999999999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630.29999999999995</v>
      </c>
      <c r="V181" s="309">
        <f>IFERROR(SUM(V164:V179),"0")</f>
        <v>632.1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7050</v>
      </c>
      <c r="V184" s="308">
        <f t="shared" si="9"/>
        <v>7055.0999999999995</v>
      </c>
      <c r="W184" s="37">
        <f>IFERROR(IF(V184=0,"",ROUNDUP(V184/H184,0)*0.02175),"")</f>
        <v>18.94425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20.25</v>
      </c>
      <c r="V201" s="308">
        <f t="shared" si="9"/>
        <v>21.599999999999998</v>
      </c>
      <c r="W201" s="37">
        <f t="shared" si="10"/>
        <v>6.7769999999999997E-2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6.75</v>
      </c>
      <c r="V202" s="308">
        <f t="shared" si="9"/>
        <v>7.1999999999999993</v>
      </c>
      <c r="W202" s="37">
        <f t="shared" si="10"/>
        <v>2.2589999999999999E-2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881.62037037037044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883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19.034610000000001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7077</v>
      </c>
      <c r="V207" s="309">
        <f>IFERROR(SUM(V183:V205),"0")</f>
        <v>7083.9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156</v>
      </c>
      <c r="V210" s="308">
        <f t="shared" si="11"/>
        <v>156</v>
      </c>
      <c r="W210" s="37">
        <f>IFERROR(IF(V210=0,"",ROUNDUP(V210/H210,0)*0.02175),"")</f>
        <v>0.43499999999999994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50</v>
      </c>
      <c r="V211" s="308">
        <f t="shared" si="11"/>
        <v>50.400000000000006</v>
      </c>
      <c r="W211" s="37">
        <f>IFERROR(IF(V211=0,"",ROUNDUP(V211/H211,0)*0.02175),"")</f>
        <v>0.1305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25.952380952380953</v>
      </c>
      <c r="V215" s="309">
        <f>IFERROR(V209/H209,"0")+IFERROR(V210/H210,"0")+IFERROR(V211/H211,"0")+IFERROR(V212/H212,"0")+IFERROR(V213/H213,"0")+IFERROR(V214/H214,"0")</f>
        <v>26</v>
      </c>
      <c r="W215" s="309">
        <f>IFERROR(IF(W209="",0,W209),"0")+IFERROR(IF(W210="",0,W210),"0")+IFERROR(IF(W211="",0,W211),"0")+IFERROR(IF(W212="",0,W212),"0")+IFERROR(IF(W213="",0,W213),"0")+IFERROR(IF(W214="",0,W214),"0")</f>
        <v>0.56549999999999989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206</v>
      </c>
      <c r="V216" s="309">
        <f>IFERROR(SUM(V209:V214),"0")</f>
        <v>206.4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180</v>
      </c>
      <c r="V231" s="308">
        <f t="shared" ref="V231:V237" si="12">IFERROR(IF(U231="",0,CEILING((U231/$H231),1)*$H231),"")</f>
        <v>183.60000000000002</v>
      </c>
      <c r="W231" s="37">
        <f>IFERROR(IF(V231=0,"",ROUNDUP(V231/H231,0)*0.02175),"")</f>
        <v>0.36974999999999997</v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60</v>
      </c>
      <c r="V234" s="308">
        <f t="shared" si="12"/>
        <v>64.800000000000011</v>
      </c>
      <c r="W234" s="37">
        <f>IFERROR(IF(V234=0,"",ROUNDUP(V234/H234,0)*0.02175),"")</f>
        <v>0.1305</v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10</v>
      </c>
      <c r="V236" s="308">
        <f t="shared" si="12"/>
        <v>10</v>
      </c>
      <c r="W236" s="37">
        <f>IFERROR(IF(V236=0,"",ROUNDUP(V236/H236,0)*0.00937),"")</f>
        <v>1.874E-2</v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10</v>
      </c>
      <c r="V237" s="308">
        <f t="shared" si="12"/>
        <v>10</v>
      </c>
      <c r="W237" s="37">
        <f>IFERROR(IF(V237=0,"",ROUNDUP(V237/H237,0)*0.00937),"")</f>
        <v>1.874E-2</v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26.222222222222221</v>
      </c>
      <c r="V238" s="309">
        <f>IFERROR(V231/H231,"0")+IFERROR(V232/H232,"0")+IFERROR(V233/H233,"0")+IFERROR(V234/H234,"0")+IFERROR(V235/H235,"0")+IFERROR(V236/H236,"0")+IFERROR(V237/H237,"0")</f>
        <v>27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0.53772999999999993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260</v>
      </c>
      <c r="V239" s="309">
        <f>IFERROR(SUM(V231:V237),"0")</f>
        <v>268.40000000000003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130</v>
      </c>
      <c r="V252" s="308">
        <f>IFERROR(IF(U252="",0,CEILING((U252/$H252),1)*$H252),"")</f>
        <v>137.69999999999999</v>
      </c>
      <c r="W252" s="37">
        <f>IFERROR(IF(V252=0,"",ROUNDUP(V252/H252,0)*0.02175),"")</f>
        <v>0.36974999999999997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167.16</v>
      </c>
      <c r="V253" s="308">
        <f>IFERROR(IF(U253="",0,CEILING((U253/$H253),1)*$H253),"")</f>
        <v>168.84</v>
      </c>
      <c r="W253" s="37">
        <f>IFERROR(IF(V253=0,"",ROUNDUP(V253/H253,0)*0.00753),"")</f>
        <v>0.50451000000000001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99.96</v>
      </c>
      <c r="V254" s="308">
        <f>IFERROR(IF(U254="",0,CEILING((U254/$H254),1)*$H254),"")</f>
        <v>100.8</v>
      </c>
      <c r="W254" s="37">
        <f>IFERROR(IF(V254=0,"",ROUNDUP(V254/H254,0)*0.00753),"")</f>
        <v>0.30120000000000002</v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122.04938271604937</v>
      </c>
      <c r="V255" s="309">
        <f>IFERROR(V252/H252,"0")+IFERROR(V253/H253,"0")+IFERROR(V254/H254,"0")</f>
        <v>124</v>
      </c>
      <c r="W255" s="309">
        <f>IFERROR(IF(W252="",0,W252),"0")+IFERROR(IF(W253="",0,W253),"0")+IFERROR(IF(W254="",0,W254),"0")</f>
        <v>1.1754600000000002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397.11999999999995</v>
      </c>
      <c r="V256" s="309">
        <f>IFERROR(SUM(V252:V254),"0")</f>
        <v>407.34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1440</v>
      </c>
      <c r="V268" s="308">
        <f t="shared" ref="V268:V275" si="13">IFERROR(IF(U268="",0,CEILING((U268/$H268),1)*$H268),"")</f>
        <v>1440</v>
      </c>
      <c r="W268" s="37">
        <f>IFERROR(IF(V268=0,"",ROUNDUP(V268/H268,0)*0.02175),"")</f>
        <v>2.0880000000000001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190</v>
      </c>
      <c r="V270" s="308">
        <f t="shared" si="13"/>
        <v>195</v>
      </c>
      <c r="W270" s="37">
        <f>IFERROR(IF(V270=0,"",ROUNDUP(V270/H270,0)*0.02175),"")</f>
        <v>0.28275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410</v>
      </c>
      <c r="V272" s="308">
        <f t="shared" si="13"/>
        <v>420</v>
      </c>
      <c r="W272" s="37">
        <f>IFERROR(IF(V272=0,"",ROUNDUP(V272/H272,0)*0.02175),"")</f>
        <v>0.60899999999999999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136</v>
      </c>
      <c r="V276" s="309">
        <f>IFERROR(V268/H268,"0")+IFERROR(V269/H269,"0")+IFERROR(V270/H270,"0")+IFERROR(V271/H271,"0")+IFERROR(V272/H272,"0")+IFERROR(V273/H273,"0")+IFERROR(V274/H274,"0")+IFERROR(V275/H275,"0")</f>
        <v>137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2.9797500000000001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2040</v>
      </c>
      <c r="V277" s="309">
        <f>IFERROR(SUM(V268:V275),"0")</f>
        <v>2055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1030</v>
      </c>
      <c r="V279" s="308">
        <f>IFERROR(IF(U279="",0,CEILING((U279/$H279),1)*$H279),"")</f>
        <v>1035</v>
      </c>
      <c r="W279" s="37">
        <f>IFERROR(IF(V279=0,"",ROUNDUP(V279/H279,0)*0.02175),"")</f>
        <v>1.5007499999999998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68.666666666666671</v>
      </c>
      <c r="V281" s="309">
        <f>IFERROR(V279/H279,"0")+IFERROR(V280/H280,"0")</f>
        <v>69</v>
      </c>
      <c r="W281" s="309">
        <f>IFERROR(IF(W279="",0,W279),"0")+IFERROR(IF(W280="",0,W280),"0")</f>
        <v>1.5007499999999998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1030</v>
      </c>
      <c r="V282" s="309">
        <f>IFERROR(SUM(V279:V280),"0")</f>
        <v>1035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27</v>
      </c>
      <c r="V385" s="308">
        <f t="shared" ref="V385:V394" si="17">IFERROR(IF(U385="",0,CEILING((U385/$H385),1)*$H385),"")</f>
        <v>31.68</v>
      </c>
      <c r="W385" s="37">
        <f>IFERROR(IF(V385=0,"",ROUNDUP(V385/H385,0)*0.01196),"")</f>
        <v>7.1760000000000004E-2</v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5.1136363636363633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6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7.1760000000000004E-2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27</v>
      </c>
      <c r="V396" s="309">
        <f>IFERROR(SUM(V385:V394),"0")</f>
        <v>31.68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12</v>
      </c>
      <c r="V398" s="308">
        <f>IFERROR(IF(U398="",0,CEILING((U398/$H398),1)*$H398),"")</f>
        <v>15.84</v>
      </c>
      <c r="W398" s="37">
        <f>IFERROR(IF(V398=0,"",ROUNDUP(V398/H398,0)*0.01196),"")</f>
        <v>3.5880000000000002E-2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2.2727272727272725</v>
      </c>
      <c r="V400" s="309">
        <f>IFERROR(V398/H398,"0")+IFERROR(V399/H399,"0")</f>
        <v>3</v>
      </c>
      <c r="W400" s="309">
        <f>IFERROR(IF(W398="",0,W398),"0")+IFERROR(IF(W399="",0,W399),"0")</f>
        <v>3.5880000000000002E-2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12</v>
      </c>
      <c r="V401" s="309">
        <f>IFERROR(SUM(V398:V399),"0")</f>
        <v>15.84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20</v>
      </c>
      <c r="V403" s="308">
        <f t="shared" ref="V403:V411" si="18">IFERROR(IF(U403="",0,CEILING((U403/$H403),1)*$H403),"")</f>
        <v>21.12</v>
      </c>
      <c r="W403" s="37">
        <f>IFERROR(IF(V403=0,"",ROUNDUP(V403/H403,0)*0.01196),"")</f>
        <v>4.7840000000000001E-2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20</v>
      </c>
      <c r="V404" s="308">
        <f t="shared" si="18"/>
        <v>21.12</v>
      </c>
      <c r="W404" s="37">
        <f>IFERROR(IF(V404=0,"",ROUNDUP(V404/H404,0)*0.01196),"")</f>
        <v>4.7840000000000001E-2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52</v>
      </c>
      <c r="V405" s="308">
        <f t="shared" si="18"/>
        <v>52.800000000000004</v>
      </c>
      <c r="W405" s="37">
        <f>IFERROR(IF(V405=0,"",ROUNDUP(V405/H405,0)*0.01196),"")</f>
        <v>0.1196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17.424242424242422</v>
      </c>
      <c r="V412" s="309">
        <f>IFERROR(V403/H403,"0")+IFERROR(V404/H404,"0")+IFERROR(V405/H405,"0")+IFERROR(V406/H406,"0")+IFERROR(V407/H407,"0")+IFERROR(V408/H408,"0")+IFERROR(V409/H409,"0")+IFERROR(V410/H410,"0")+IFERROR(V411/H411,"0")</f>
        <v>18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0.21528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92</v>
      </c>
      <c r="V413" s="309">
        <f>IFERROR(SUM(V403:V411),"0")</f>
        <v>95.04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70</v>
      </c>
      <c r="V423" s="308">
        <f>IFERROR(IF(U423="",0,CEILING((U423/$H423),1)*$H423),"")</f>
        <v>72</v>
      </c>
      <c r="W423" s="37">
        <f>IFERROR(IF(V423=0,"",ROUNDUP(V423/H423,0)*0.02175),"")</f>
        <v>0.1305</v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5.833333333333333</v>
      </c>
      <c r="V424" s="309">
        <f>IFERROR(V422/H422,"0")+IFERROR(V423/H423,"0")</f>
        <v>6</v>
      </c>
      <c r="W424" s="309">
        <f>IFERROR(IF(W422="",0,W422),"0")+IFERROR(IF(W423="",0,W423),"0")</f>
        <v>0.1305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70</v>
      </c>
      <c r="V425" s="309">
        <f>IFERROR(SUM(V422:V423),"0")</f>
        <v>72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180</v>
      </c>
      <c r="V432" s="308">
        <f>IFERROR(IF(U432="",0,CEILING((U432/$H432),1)*$H432),"")</f>
        <v>183.96</v>
      </c>
      <c r="W432" s="37">
        <f>IFERROR(IF(V432=0,"",ROUNDUP(V432/H432,0)*0.00753),"")</f>
        <v>0.31625999999999999</v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410</v>
      </c>
      <c r="V433" s="308">
        <f>IFERROR(IF(U433="",0,CEILING((U433/$H433),1)*$H433),"")</f>
        <v>411.71999999999997</v>
      </c>
      <c r="W433" s="37">
        <f>IFERROR(IF(V433=0,"",ROUNDUP(V433/H433,0)*0.00753),"")</f>
        <v>0.70782</v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134.70319634703196</v>
      </c>
      <c r="V434" s="309">
        <f>IFERROR(V432/H432,"0")+IFERROR(V433/H433,"0")</f>
        <v>136</v>
      </c>
      <c r="W434" s="309">
        <f>IFERROR(IF(W432="",0,W432),"0")+IFERROR(IF(W433="",0,W433),"0")</f>
        <v>1.0240800000000001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590</v>
      </c>
      <c r="V435" s="309">
        <f>IFERROR(SUM(V432:V433),"0")</f>
        <v>595.67999999999995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100</v>
      </c>
      <c r="V437" s="308">
        <f>IFERROR(IF(U437="",0,CEILING((U437/$H437),1)*$H437),"")</f>
        <v>101.39999999999999</v>
      </c>
      <c r="W437" s="37">
        <f>IFERROR(IF(V437=0,"",ROUNDUP(V437/H437,0)*0.02175),"")</f>
        <v>0.28275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12.820512820512821</v>
      </c>
      <c r="V440" s="309">
        <f>IFERROR(V437/H437,"0")+IFERROR(V438/H438,"0")+IFERROR(V439/H439,"0")</f>
        <v>13</v>
      </c>
      <c r="W440" s="309">
        <f>IFERROR(IF(W437="",0,W437),"0")+IFERROR(IF(W438="",0,W438),"0")+IFERROR(IF(W439="",0,W439),"0")</f>
        <v>0.28275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100</v>
      </c>
      <c r="V441" s="309">
        <f>IFERROR(SUM(V437:V439),"0")</f>
        <v>101.39999999999999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16341.180000000002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16479.54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17273.836984600381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17419.716000000008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31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32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18048.836984600381</v>
      </c>
      <c r="V445" s="309">
        <f>GrossWeightTotalR+PalletQtyTotalR*25</f>
        <v>18219.716000000008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2137.7439272210959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2155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36.873009999999987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7.5600000000000005</v>
      </c>
      <c r="C452" s="47">
        <f>IFERROR(V50*1,"0")+IFERROR(V51*1,"0")</f>
        <v>637.20000000000005</v>
      </c>
      <c r="D452" s="47">
        <f>IFERROR(V56*1,"0")+IFERROR(V57*1,"0")+IFERROR(V58*1,"0")</f>
        <v>1372.5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705.19999999999993</v>
      </c>
      <c r="F452" s="47">
        <f>IFERROR(V122*1,"0")+IFERROR(V123*1,"0")+IFERROR(V124*1,"0")+IFERROR(V125*1,"0")</f>
        <v>72.899999999999991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9006.8000000000011</v>
      </c>
      <c r="I452" s="47">
        <f>IFERROR(V231*1,"0")+IFERROR(V232*1,"0")+IFERROR(V233*1,"0")+IFERROR(V234*1,"0")+IFERROR(V235*1,"0")+IFERROR(V236*1,"0")+IFERROR(V237*1,"0")+IFERROR(V241*1,"0")+IFERROR(V242*1,"0")</f>
        <v>268.40000000000003</v>
      </c>
      <c r="J452" s="47">
        <f>IFERROR(V247*1,"0")+IFERROR(V248*1,"0")+IFERROR(V252*1,"0")+IFERROR(V253*1,"0")+IFERROR(V254*1,"0")+IFERROR(V258*1,"0")+IFERROR(V262*1,"0")</f>
        <v>407.34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3090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142.56</v>
      </c>
      <c r="P452" s="47">
        <f>IFERROR(V422*1,"0")+IFERROR(V423*1,"0")+IFERROR(V427*1,"0")+IFERROR(V428*1,"0")+IFERROR(V432*1,"0")+IFERROR(V433*1,"0")+IFERROR(V437*1,"0")+IFERROR(V438*1,"0")+IFERROR(V439*1,"0")</f>
        <v>769.07999999999993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2023-08-14T11:28:13Z</dcterms:modified>
</cp:coreProperties>
</file>