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6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V425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W313" i="1" s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V282" i="1" s="1"/>
  <c r="M280" i="1"/>
  <c r="W279" i="1"/>
  <c r="V279" i="1"/>
  <c r="M279" i="1"/>
  <c r="U277" i="1"/>
  <c r="U276" i="1"/>
  <c r="W275" i="1"/>
  <c r="V275" i="1"/>
  <c r="M275" i="1"/>
  <c r="V274" i="1"/>
  <c r="W274" i="1" s="1"/>
  <c r="M274" i="1"/>
  <c r="W273" i="1"/>
  <c r="V273" i="1"/>
  <c r="W272" i="1"/>
  <c r="V272" i="1"/>
  <c r="M272" i="1"/>
  <c r="V271" i="1"/>
  <c r="W271" i="1" s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U255" i="1"/>
  <c r="W254" i="1"/>
  <c r="V254" i="1"/>
  <c r="M254" i="1"/>
  <c r="V253" i="1"/>
  <c r="W253" i="1" s="1"/>
  <c r="M253" i="1"/>
  <c r="W252" i="1"/>
  <c r="V252" i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W238" i="1" s="1"/>
  <c r="V231" i="1"/>
  <c r="M231" i="1"/>
  <c r="U228" i="1"/>
  <c r="V227" i="1"/>
  <c r="U227" i="1"/>
  <c r="W226" i="1"/>
  <c r="V226" i="1"/>
  <c r="M226" i="1"/>
  <c r="V225" i="1"/>
  <c r="W225" i="1" s="1"/>
  <c r="V224" i="1"/>
  <c r="U222" i="1"/>
  <c r="V221" i="1"/>
  <c r="U221" i="1"/>
  <c r="W220" i="1"/>
  <c r="V220" i="1"/>
  <c r="M220" i="1"/>
  <c r="V219" i="1"/>
  <c r="W219" i="1" s="1"/>
  <c r="V218" i="1"/>
  <c r="U216" i="1"/>
  <c r="V215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V116" i="1"/>
  <c r="W116" i="1" s="1"/>
  <c r="W115" i="1"/>
  <c r="V115" i="1"/>
  <c r="V114" i="1"/>
  <c r="V118" i="1" s="1"/>
  <c r="M114" i="1"/>
  <c r="U112" i="1"/>
  <c r="U111" i="1"/>
  <c r="V110" i="1"/>
  <c r="W110" i="1" s="1"/>
  <c r="M110" i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V112" i="1" s="1"/>
  <c r="U102" i="1"/>
  <c r="U101" i="1"/>
  <c r="W100" i="1"/>
  <c r="V100" i="1"/>
  <c r="M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V101" i="1" s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V90" i="1" s="1"/>
  <c r="V83" i="1"/>
  <c r="W83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E452" i="1" s="1"/>
  <c r="M63" i="1"/>
  <c r="U60" i="1"/>
  <c r="U59" i="1"/>
  <c r="V58" i="1"/>
  <c r="W58" i="1" s="1"/>
  <c r="V57" i="1"/>
  <c r="W57" i="1" s="1"/>
  <c r="M57" i="1"/>
  <c r="W56" i="1"/>
  <c r="V56" i="1"/>
  <c r="V60" i="1" s="1"/>
  <c r="M56" i="1"/>
  <c r="U53" i="1"/>
  <c r="U52" i="1"/>
  <c r="W51" i="1"/>
  <c r="V51" i="1"/>
  <c r="M51" i="1"/>
  <c r="V50" i="1"/>
  <c r="C4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V26" i="1"/>
  <c r="V33" i="1" s="1"/>
  <c r="M26" i="1"/>
  <c r="V24" i="1"/>
  <c r="U24" i="1"/>
  <c r="U442" i="1" s="1"/>
  <c r="U23" i="1"/>
  <c r="W22" i="1"/>
  <c r="W23" i="1" s="1"/>
  <c r="V22" i="1"/>
  <c r="V23" i="1" s="1"/>
  <c r="H10" i="1"/>
  <c r="A9" i="1"/>
  <c r="J9" i="1" s="1"/>
  <c r="D7" i="1"/>
  <c r="N6" i="1"/>
  <c r="M2" i="1"/>
  <c r="W59" i="1" l="1"/>
  <c r="W32" i="1"/>
  <c r="W101" i="1"/>
  <c r="A10" i="1"/>
  <c r="V81" i="1"/>
  <c r="V111" i="1"/>
  <c r="V127" i="1"/>
  <c r="L452" i="1"/>
  <c r="W297" i="1"/>
  <c r="W301" i="1" s="1"/>
  <c r="V301" i="1"/>
  <c r="F9" i="1"/>
  <c r="F10" i="1"/>
  <c r="U446" i="1"/>
  <c r="W40" i="1"/>
  <c r="W41" i="1" s="1"/>
  <c r="W44" i="1"/>
  <c r="W45" i="1" s="1"/>
  <c r="W50" i="1"/>
  <c r="W52" i="1" s="1"/>
  <c r="V53" i="1"/>
  <c r="W63" i="1"/>
  <c r="W80" i="1" s="1"/>
  <c r="V80" i="1"/>
  <c r="W84" i="1"/>
  <c r="W89" i="1" s="1"/>
  <c r="V102" i="1"/>
  <c r="V119" i="1"/>
  <c r="H452" i="1"/>
  <c r="V155" i="1"/>
  <c r="W138" i="1"/>
  <c r="W155" i="1" s="1"/>
  <c r="V181" i="1"/>
  <c r="V238" i="1"/>
  <c r="V250" i="1"/>
  <c r="W247" i="1"/>
  <c r="W249" i="1" s="1"/>
  <c r="J452" i="1"/>
  <c r="V256" i="1"/>
  <c r="V255" i="1"/>
  <c r="V307" i="1"/>
  <c r="W304" i="1"/>
  <c r="W306" i="1" s="1"/>
  <c r="V341" i="1"/>
  <c r="W327" i="1"/>
  <c r="W340" i="1" s="1"/>
  <c r="V347" i="1"/>
  <c r="V364" i="1"/>
  <c r="V395" i="1"/>
  <c r="V418" i="1"/>
  <c r="W415" i="1"/>
  <c r="W417" i="1" s="1"/>
  <c r="V434" i="1"/>
  <c r="W432" i="1"/>
  <c r="W434" i="1" s="1"/>
  <c r="W280" i="1"/>
  <c r="W281" i="1" s="1"/>
  <c r="V281" i="1"/>
  <c r="H9" i="1"/>
  <c r="W35" i="1"/>
  <c r="W37" i="1" s="1"/>
  <c r="V38" i="1"/>
  <c r="V442" i="1" s="1"/>
  <c r="V42" i="1"/>
  <c r="V46" i="1"/>
  <c r="V52" i="1"/>
  <c r="V446" i="1" s="1"/>
  <c r="V89" i="1"/>
  <c r="W114" i="1"/>
  <c r="W118" i="1" s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W255" i="1"/>
  <c r="K452" i="1"/>
  <c r="V276" i="1"/>
  <c r="W284" i="1"/>
  <c r="W285" i="1" s="1"/>
  <c r="V285" i="1"/>
  <c r="V286" i="1"/>
  <c r="W292" i="1"/>
  <c r="W293" i="1" s="1"/>
  <c r="V293" i="1"/>
  <c r="V294" i="1"/>
  <c r="V306" i="1"/>
  <c r="V363" i="1"/>
  <c r="V376" i="1"/>
  <c r="W375" i="1"/>
  <c r="W376" i="1" s="1"/>
  <c r="V377" i="1"/>
  <c r="V396" i="1"/>
  <c r="V417" i="1"/>
  <c r="V435" i="1"/>
  <c r="I452" i="1"/>
  <c r="W288" i="1"/>
  <c r="W289" i="1" s="1"/>
  <c r="V289" i="1"/>
  <c r="V290" i="1"/>
  <c r="V372" i="1"/>
  <c r="P452" i="1"/>
  <c r="V424" i="1"/>
  <c r="W422" i="1"/>
  <c r="W424" i="1" s="1"/>
  <c r="V444" i="1"/>
  <c r="B452" i="1"/>
  <c r="V443" i="1"/>
  <c r="D452" i="1"/>
  <c r="V59" i="1"/>
  <c r="W104" i="1"/>
  <c r="W111" i="1" s="1"/>
  <c r="F452" i="1"/>
  <c r="V126" i="1"/>
  <c r="V135" i="1"/>
  <c r="V156" i="1"/>
  <c r="W206" i="1"/>
  <c r="V206" i="1"/>
  <c r="W215" i="1"/>
  <c r="V239" i="1"/>
  <c r="W242" i="1"/>
  <c r="W243" i="1" s="1"/>
  <c r="V243" i="1"/>
  <c r="V244" i="1"/>
  <c r="W276" i="1"/>
  <c r="V302" i="1"/>
  <c r="V314" i="1"/>
  <c r="W324" i="1"/>
  <c r="V348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V277" i="1"/>
  <c r="N452" i="1"/>
  <c r="O452" i="1"/>
  <c r="W447" i="1" l="1"/>
  <c r="V445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<sst xmlns="http://schemas.openxmlformats.org/spreadsheetml/2006/main" count="1744" uniqueCount="722">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</sst>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 t="s">
        <v>721</v>
      </c>
      <c r="I5" s="638"/>
      <c r="J5" s="638"/>
      <c r="K5" s="636"/>
      <c r="M5" s="25" t="s">
        <v>10</v>
      </c>
      <c r="N5" s="631">
        <v>45155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696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Четверг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7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0.54166666666666663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50</v>
      </c>
      <c r="V50" s="308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4.6296296296296298</v>
      </c>
      <c r="V52" s="309">
        <f>IFERROR(V50/H50,"0")+IFERROR(V51/H51,"0")</f>
        <v>5</v>
      </c>
      <c r="W52" s="309">
        <f>IFERROR(IF(W50="",0,W50),"0")+IFERROR(IF(W51="",0,W51),"0")</f>
        <v>0.10874999999999999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50</v>
      </c>
      <c r="V53" s="309">
        <f>IFERROR(SUM(V50:V51),"0")</f>
        <v>54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10</v>
      </c>
      <c r="V56" s="308">
        <f>IFERROR(IF(U56="",0,CEILING((U56/$H56),1)*$H56),"")</f>
        <v>10.8</v>
      </c>
      <c r="W56" s="37">
        <f>IFERROR(IF(V56=0,"",ROUNDUP(V56/H56,0)*0.02175),"")</f>
        <v>2.1749999999999999E-2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0.92592592592592582</v>
      </c>
      <c r="V59" s="309">
        <f>IFERROR(V56/H56,"0")+IFERROR(V57/H57,"0")+IFERROR(V58/H58,"0")</f>
        <v>1</v>
      </c>
      <c r="W59" s="309">
        <f>IFERROR(IF(W56="",0,W56),"0")+IFERROR(IF(W57="",0,W57),"0")+IFERROR(IF(W58="",0,W58),"0")</f>
        <v>2.1749999999999999E-2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10</v>
      </c>
      <c r="V60" s="309">
        <f>IFERROR(SUM(V56:V58),"0")</f>
        <v>10.8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20</v>
      </c>
      <c r="V63" s="308">
        <f t="shared" ref="V63:V79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30</v>
      </c>
      <c r="V64" s="308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30</v>
      </c>
      <c r="V65" s="308">
        <f t="shared" si="2"/>
        <v>32.400000000000006</v>
      </c>
      <c r="W65" s="37">
        <f>IFERROR(IF(V65=0,"",ROUNDUP(V65/H65,0)*0.02175),"")</f>
        <v>6.5250000000000002E-2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50</v>
      </c>
      <c r="V66" s="308">
        <f t="shared" si="2"/>
        <v>54</v>
      </c>
      <c r="W66" s="37">
        <f>IFERROR(IF(V66=0,"",ROUNDUP(V66/H66,0)*0.02175),"")</f>
        <v>0.10874999999999999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12.037037037037038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13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0.28274999999999995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130</v>
      </c>
      <c r="V81" s="309">
        <f>IFERROR(SUM(V63:V79),"0")</f>
        <v>140.4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20</v>
      </c>
      <c r="V104" s="308">
        <f t="shared" ref="V104:V110" si="6">IFERROR(IF(U104="",0,CEILING((U104/$H104),1)*$H104),"")</f>
        <v>24.299999999999997</v>
      </c>
      <c r="W104" s="37">
        <f>IFERROR(IF(V104=0,"",ROUNDUP(V104/H104,0)*0.02175),"")</f>
        <v>6.5250000000000002E-2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2.4691358024691361</v>
      </c>
      <c r="V111" s="309">
        <f>IFERROR(V104/H104,"0")+IFERROR(V105/H105,"0")+IFERROR(V106/H106,"0")+IFERROR(V107/H107,"0")+IFERROR(V108/H108,"0")+IFERROR(V109/H109,"0")+IFERROR(V110/H110,"0")</f>
        <v>3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6.5250000000000002E-2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20</v>
      </c>
      <c r="V112" s="309">
        <f>IFERROR(SUM(V104:V110),"0")</f>
        <v>24.299999999999997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100</v>
      </c>
      <c r="V122" s="308">
        <f>IFERROR(IF(U122="",0,CEILING((U122/$H122),1)*$H122),"")</f>
        <v>105.3</v>
      </c>
      <c r="W122" s="37">
        <f>IFERROR(IF(V122=0,"",ROUNDUP(V122/H122,0)*0.02175),"")</f>
        <v>0.28275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12.345679012345679</v>
      </c>
      <c r="V126" s="309">
        <f>IFERROR(V122/H122,"0")+IFERROR(V123/H123,"0")+IFERROR(V124/H124,"0")+IFERROR(V125/H125,"0")</f>
        <v>13</v>
      </c>
      <c r="W126" s="309">
        <f>IFERROR(IF(W122="",0,W122),"0")+IFERROR(IF(W123="",0,W123),"0")+IFERROR(IF(W124="",0,W124),"0")+IFERROR(IF(W125="",0,W125),"0")</f>
        <v>0.28275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100</v>
      </c>
      <c r="V127" s="309">
        <f>IFERROR(SUM(V122:V125),"0")</f>
        <v>105.3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100</v>
      </c>
      <c r="V140" s="308">
        <f t="shared" si="7"/>
        <v>108</v>
      </c>
      <c r="W140" s="37">
        <f>IFERROR(IF(V140=0,"",ROUNDUP(V140/H140,0)*0.02175),"")</f>
        <v>0.21749999999999997</v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9.2592592592592595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10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0.21749999999999997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100</v>
      </c>
      <c r="V156" s="309">
        <f>IFERROR(SUM(V138:V154),"0")</f>
        <v>108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60</v>
      </c>
      <c r="V164" s="308">
        <f t="shared" ref="V164:V179" si="8">IFERROR(IF(U164="",0,CEILING((U164/$H164),1)*$H164),"")</f>
        <v>63</v>
      </c>
      <c r="W164" s="37">
        <f>IFERROR(IF(V164=0,"",ROUNDUP(V164/H164,0)*0.00753),"")</f>
        <v>0.11295000000000001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10</v>
      </c>
      <c r="V165" s="308">
        <f t="shared" si="8"/>
        <v>12.600000000000001</v>
      </c>
      <c r="W165" s="37">
        <f>IFERROR(IF(V165=0,"",ROUNDUP(V165/H165,0)*0.00753),"")</f>
        <v>2.2589999999999999E-2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16.666666666666664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18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0.13553999999999999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70</v>
      </c>
      <c r="V181" s="309">
        <f>IFERROR(SUM(V164:V179),"0")</f>
        <v>75.599999999999994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400</v>
      </c>
      <c r="V184" s="308">
        <f t="shared" si="9"/>
        <v>405</v>
      </c>
      <c r="W184" s="37">
        <f>IFERROR(IF(V184=0,"",ROUNDUP(V184/H184,0)*0.02175),"")</f>
        <v>1.0874999999999999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49.382716049382715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50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1.0874999999999999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400</v>
      </c>
      <c r="V207" s="309">
        <f>IFERROR(SUM(V183:V205),"0")</f>
        <v>405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40</v>
      </c>
      <c r="V210" s="308">
        <f t="shared" si="11"/>
        <v>46.8</v>
      </c>
      <c r="W210" s="37">
        <f>IFERROR(IF(V210=0,"",ROUNDUP(V210/H210,0)*0.02175),"")</f>
        <v>0.1305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5.1282051282051286</v>
      </c>
      <c r="V215" s="309">
        <f>IFERROR(V209/H209,"0")+IFERROR(V210/H210,"0")+IFERROR(V211/H211,"0")+IFERROR(V212/H212,"0")+IFERROR(V213/H213,"0")+IFERROR(V214/H214,"0")</f>
        <v>6</v>
      </c>
      <c r="W215" s="309">
        <f>IFERROR(IF(W209="",0,W209),"0")+IFERROR(IF(W210="",0,W210),"0")+IFERROR(IF(W211="",0,W211),"0")+IFERROR(IF(W212="",0,W212),"0")+IFERROR(IF(W213="",0,W213),"0")+IFERROR(IF(W214="",0,W214),"0")</f>
        <v>0.1305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40</v>
      </c>
      <c r="V216" s="309">
        <f>IFERROR(SUM(V209:V214),"0")</f>
        <v>46.8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5</v>
      </c>
      <c r="V218" s="308">
        <f>IFERROR(IF(U218="",0,CEILING((U218/$H218),1)*$H218),"")</f>
        <v>6.08</v>
      </c>
      <c r="W218" s="37">
        <f>IFERROR(IF(V218=0,"",ROUNDUP(V218/H218,0)*0.00753),"")</f>
        <v>1.506E-2</v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1.6447368421052631</v>
      </c>
      <c r="V221" s="309">
        <f>IFERROR(V218/H218,"0")+IFERROR(V219/H219,"0")+IFERROR(V220/H220,"0")</f>
        <v>2</v>
      </c>
      <c r="W221" s="309">
        <f>IFERROR(IF(W218="",0,W218),"0")+IFERROR(IF(W219="",0,W219),"0")+IFERROR(IF(W220="",0,W220),"0")</f>
        <v>1.506E-2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5</v>
      </c>
      <c r="V222" s="309">
        <f>IFERROR(SUM(V218:V220),"0")</f>
        <v>6.08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20</v>
      </c>
      <c r="V231" s="308">
        <f t="shared" ref="V231:V237" si="12">IFERROR(IF(U231="",0,CEILING((U231/$H231),1)*$H231),"")</f>
        <v>21.6</v>
      </c>
      <c r="W231" s="37">
        <f>IFERROR(IF(V231=0,"",ROUNDUP(V231/H231,0)*0.02175),"")</f>
        <v>4.3499999999999997E-2</v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1.8518518518518516</v>
      </c>
      <c r="V238" s="309">
        <f>IFERROR(V231/H231,"0")+IFERROR(V232/H232,"0")+IFERROR(V233/H233,"0")+IFERROR(V234/H234,"0")+IFERROR(V235/H235,"0")+IFERROR(V236/H236,"0")+IFERROR(V237/H237,"0")</f>
        <v>2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4.3499999999999997E-2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20</v>
      </c>
      <c r="V239" s="309">
        <f>IFERROR(SUM(V231:V237),"0")</f>
        <v>21.6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100</v>
      </c>
      <c r="V252" s="308">
        <f>IFERROR(IF(U252="",0,CEILING((U252/$H252),1)*$H252),"")</f>
        <v>105.3</v>
      </c>
      <c r="W252" s="37">
        <f>IFERROR(IF(V252=0,"",ROUNDUP(V252/H252,0)*0.02175),"")</f>
        <v>0.28275</v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12.345679012345679</v>
      </c>
      <c r="V255" s="309">
        <f>IFERROR(V252/H252,"0")+IFERROR(V253/H253,"0")+IFERROR(V254/H254,"0")</f>
        <v>13</v>
      </c>
      <c r="W255" s="309">
        <f>IFERROR(IF(W252="",0,W252),"0")+IFERROR(IF(W253="",0,W253),"0")+IFERROR(IF(W254="",0,W254),"0")</f>
        <v>0.28275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100</v>
      </c>
      <c r="V256" s="309">
        <f>IFERROR(SUM(V252:V254),"0")</f>
        <v>105.3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45</v>
      </c>
      <c r="V268" s="308">
        <f t="shared" ref="V268:V275" si="13">IFERROR(IF(U268="",0,CEILING((U268/$H268),1)*$H268),"")</f>
        <v>45</v>
      </c>
      <c r="W268" s="37">
        <f>IFERROR(IF(V268=0,"",ROUNDUP(V268/H268,0)*0.02175),"")</f>
        <v>6.5250000000000002E-2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90</v>
      </c>
      <c r="V270" s="308">
        <f t="shared" si="13"/>
        <v>90</v>
      </c>
      <c r="W270" s="37">
        <f>IFERROR(IF(V270=0,"",ROUNDUP(V270/H270,0)*0.02175),"")</f>
        <v>0.1305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30</v>
      </c>
      <c r="V272" s="308">
        <f t="shared" si="13"/>
        <v>30</v>
      </c>
      <c r="W272" s="37">
        <f>IFERROR(IF(V272=0,"",ROUNDUP(V272/H272,0)*0.02175),"")</f>
        <v>4.3499999999999997E-2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11</v>
      </c>
      <c r="V276" s="309">
        <f>IFERROR(V268/H268,"0")+IFERROR(V269/H269,"0")+IFERROR(V270/H270,"0")+IFERROR(V271/H271,"0")+IFERROR(V272/H272,"0")+IFERROR(V273/H273,"0")+IFERROR(V274/H274,"0")+IFERROR(V275/H275,"0")</f>
        <v>11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0.23925000000000002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165</v>
      </c>
      <c r="V277" s="309">
        <f>IFERROR(SUM(V268:V275),"0")</f>
        <v>165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180</v>
      </c>
      <c r="V279" s="308">
        <f>IFERROR(IF(U279="",0,CEILING((U279/$H279),1)*$H279),"")</f>
        <v>180</v>
      </c>
      <c r="W279" s="37">
        <f>IFERROR(IF(V279=0,"",ROUNDUP(V279/H279,0)*0.02175),"")</f>
        <v>0.26100000000000001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12</v>
      </c>
      <c r="V281" s="309">
        <f>IFERROR(V279/H279,"0")+IFERROR(V280/H280,"0")</f>
        <v>12</v>
      </c>
      <c r="W281" s="309">
        <f>IFERROR(IF(W279="",0,W279),"0")+IFERROR(IF(W280="",0,W280),"0")</f>
        <v>0.26100000000000001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180</v>
      </c>
      <c r="V282" s="309">
        <f>IFERROR(SUM(V279:V280),"0")</f>
        <v>180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30</v>
      </c>
      <c r="V304" s="308">
        <f>IFERROR(IF(U304="",0,CEILING((U304/$H304),1)*$H304),"")</f>
        <v>30.66</v>
      </c>
      <c r="W304" s="37">
        <f>IFERROR(IF(V304=0,"",ROUNDUP(V304/H304,0)*0.00753),"")</f>
        <v>5.271E-2</v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6.8493150684931505</v>
      </c>
      <c r="V306" s="309">
        <f>IFERROR(V304/H304,"0")+IFERROR(V305/H305,"0")</f>
        <v>7</v>
      </c>
      <c r="W306" s="309">
        <f>IFERROR(IF(W304="",0,W304),"0")+IFERROR(IF(W305="",0,W305),"0")</f>
        <v>5.271E-2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30</v>
      </c>
      <c r="V307" s="309">
        <f>IFERROR(SUM(V304:V305),"0")</f>
        <v>30.66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150</v>
      </c>
      <c r="V309" s="308">
        <f>IFERROR(IF(U309="",0,CEILING((U309/$H309),1)*$H309),"")</f>
        <v>156</v>
      </c>
      <c r="W309" s="37">
        <f>IFERROR(IF(V309=0,"",ROUNDUP(V309/H309,0)*0.02175),"")</f>
        <v>0.43499999999999994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19.23076923076923</v>
      </c>
      <c r="V313" s="309">
        <f>IFERROR(V309/H309,"0")+IFERROR(V310/H310,"0")+IFERROR(V311/H311,"0")+IFERROR(V312/H312,"0")</f>
        <v>20</v>
      </c>
      <c r="W313" s="309">
        <f>IFERROR(IF(W309="",0,W309),"0")+IFERROR(IF(W310="",0,W310),"0")+IFERROR(IF(W311="",0,W311),"0")+IFERROR(IF(W312="",0,W312),"0")</f>
        <v>0.43499999999999994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150</v>
      </c>
      <c r="V314" s="309">
        <f>IFERROR(SUM(V309:V312),"0")</f>
        <v>156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40</v>
      </c>
      <c r="V329" s="308">
        <f t="shared" si="14"/>
        <v>42</v>
      </c>
      <c r="W329" s="37">
        <f>IFERROR(IF(V329=0,"",ROUNDUP(V329/H329,0)*0.00753),"")</f>
        <v>7.5300000000000006E-2</v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30</v>
      </c>
      <c r="V330" s="308">
        <f t="shared" si="14"/>
        <v>33.6</v>
      </c>
      <c r="W330" s="37">
        <f>IFERROR(IF(V330=0,"",ROUNDUP(V330/H330,0)*0.00753),"")</f>
        <v>6.0240000000000002E-2</v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50</v>
      </c>
      <c r="V331" s="308">
        <f t="shared" si="14"/>
        <v>50.400000000000006</v>
      </c>
      <c r="W331" s="37">
        <f>IFERROR(IF(V331=0,"",ROUNDUP(V331/H331,0)*0.00753),"")</f>
        <v>9.0359999999999996E-2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28.571428571428569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30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0.22589999999999999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120</v>
      </c>
      <c r="V341" s="309">
        <f>IFERROR(SUM(V327:V339),"0")</f>
        <v>126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120</v>
      </c>
      <c r="V366" s="308">
        <f t="shared" ref="V366:V371" si="16">IFERROR(IF(U366="",0,CEILING((U366/$H366),1)*$H366),"")</f>
        <v>121.80000000000001</v>
      </c>
      <c r="W366" s="37">
        <f>IFERROR(IF(V366=0,"",ROUNDUP(V366/H366,0)*0.00753),"")</f>
        <v>0.21837000000000001</v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28.571428571428569</v>
      </c>
      <c r="V372" s="309">
        <f>IFERROR(V366/H366,"0")+IFERROR(V367/H367,"0")+IFERROR(V368/H368,"0")+IFERROR(V369/H369,"0")+IFERROR(V370/H370,"0")+IFERROR(V371/H371,"0")</f>
        <v>29</v>
      </c>
      <c r="W372" s="309">
        <f>IFERROR(IF(W366="",0,W366),"0")+IFERROR(IF(W367="",0,W367),"0")+IFERROR(IF(W368="",0,W368),"0")+IFERROR(IF(W369="",0,W369),"0")+IFERROR(IF(W370="",0,W370),"0")+IFERROR(IF(W371="",0,W371),"0")</f>
        <v>0.21837000000000001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120</v>
      </c>
      <c r="V373" s="309">
        <f>IFERROR(SUM(V366:V371),"0")</f>
        <v>121.80000000000001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150</v>
      </c>
      <c r="V386" s="308">
        <f t="shared" si="17"/>
        <v>153.12</v>
      </c>
      <c r="W386" s="37">
        <f>IFERROR(IF(V386=0,"",ROUNDUP(V386/H386,0)*0.01196),"")</f>
        <v>0.34683999999999998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50</v>
      </c>
      <c r="V388" s="308">
        <f t="shared" si="17"/>
        <v>52.800000000000004</v>
      </c>
      <c r="W388" s="37">
        <f>IFERROR(IF(V388=0,"",ROUNDUP(V388/H388,0)*0.01196),"")</f>
        <v>0.1196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37.878787878787875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39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0.46643999999999997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200</v>
      </c>
      <c r="V396" s="309">
        <f>IFERROR(SUM(V385:V394),"0")</f>
        <v>205.92000000000002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100</v>
      </c>
      <c r="V398" s="308">
        <f>IFERROR(IF(U398="",0,CEILING((U398/$H398),1)*$H398),"")</f>
        <v>100.32000000000001</v>
      </c>
      <c r="W398" s="37">
        <f>IFERROR(IF(V398=0,"",ROUNDUP(V398/H398,0)*0.01196),"")</f>
        <v>0.22724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18.939393939393938</v>
      </c>
      <c r="V400" s="309">
        <f>IFERROR(V398/H398,"0")+IFERROR(V399/H399,"0")</f>
        <v>19</v>
      </c>
      <c r="W400" s="309">
        <f>IFERROR(IF(W398="",0,W398),"0")+IFERROR(IF(W399="",0,W399),"0")</f>
        <v>0.22724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100</v>
      </c>
      <c r="V401" s="309">
        <f>IFERROR(SUM(V398:V399),"0")</f>
        <v>100.32000000000001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120</v>
      </c>
      <c r="V403" s="308">
        <f t="shared" ref="V403:V411" si="18">IFERROR(IF(U403="",0,CEILING((U403/$H403),1)*$H403),"")</f>
        <v>121.44000000000001</v>
      </c>
      <c r="W403" s="37">
        <f>IFERROR(IF(V403=0,"",ROUNDUP(V403/H403,0)*0.01196),"")</f>
        <v>0.27507999999999999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100</v>
      </c>
      <c r="V404" s="308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90</v>
      </c>
      <c r="V405" s="308">
        <f t="shared" si="18"/>
        <v>95.04</v>
      </c>
      <c r="W405" s="37">
        <f>IFERROR(IF(V405=0,"",ROUNDUP(V405/H405,0)*0.01196),"")</f>
        <v>0.21528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58.712121212121204</v>
      </c>
      <c r="V412" s="309">
        <f>IFERROR(V403/H403,"0")+IFERROR(V404/H404,"0")+IFERROR(V405/H405,"0")+IFERROR(V406/H406,"0")+IFERROR(V407/H407,"0")+IFERROR(V408/H408,"0")+IFERROR(V409/H409,"0")+IFERROR(V410/H410,"0")+IFERROR(V411/H411,"0")</f>
        <v>60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0.71760000000000002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310</v>
      </c>
      <c r="V413" s="309">
        <f>IFERROR(SUM(V403:V411),"0")</f>
        <v>316.8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30</v>
      </c>
      <c r="V423" s="308">
        <f>IFERROR(IF(U423="",0,CEILING((U423/$H423),1)*$H423),"")</f>
        <v>36</v>
      </c>
      <c r="W423" s="37">
        <f>IFERROR(IF(V423=0,"",ROUNDUP(V423/H423,0)*0.02175),"")</f>
        <v>6.5250000000000002E-2</v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2.5</v>
      </c>
      <c r="V424" s="309">
        <f>IFERROR(V422/H422,"0")+IFERROR(V423/H423,"0")</f>
        <v>3</v>
      </c>
      <c r="W424" s="309">
        <f>IFERROR(IF(W422="",0,W422),"0")+IFERROR(IF(W423="",0,W423),"0")</f>
        <v>6.5250000000000002E-2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30</v>
      </c>
      <c r="V425" s="309">
        <f>IFERROR(SUM(V422:V423),"0")</f>
        <v>36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20</v>
      </c>
      <c r="V433" s="308">
        <f>IFERROR(IF(U433="",0,CEILING((U433/$H433),1)*$H433),"")</f>
        <v>21.9</v>
      </c>
      <c r="W433" s="37">
        <f>IFERROR(IF(V433=0,"",ROUNDUP(V433/H433,0)*0.00753),"")</f>
        <v>3.7650000000000003E-2</v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4.5662100456621006</v>
      </c>
      <c r="V434" s="309">
        <f>IFERROR(V432/H432,"0")+IFERROR(V433/H433,"0")</f>
        <v>5</v>
      </c>
      <c r="W434" s="309">
        <f>IFERROR(IF(W432="",0,W432),"0")+IFERROR(IF(W433="",0,W433),"0")</f>
        <v>3.7650000000000003E-2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20</v>
      </c>
      <c r="V435" s="309">
        <f>IFERROR(SUM(V432:V433),"0")</f>
        <v>21.9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2470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2563.5800000000004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2614.5751533510147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2713.6919999999996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5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5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2739.5751533510147</v>
      </c>
      <c r="V445" s="309">
        <f>GrossWeightTotalR+PalletQtyTotalR*25</f>
        <v>2838.6919999999996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357.50597673530859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371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5.6200099999999997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54</v>
      </c>
      <c r="D452" s="47">
        <f>IFERROR(V56*1,"0")+IFERROR(V57*1,"0")+IFERROR(V58*1,"0")</f>
        <v>10.8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164.7</v>
      </c>
      <c r="F452" s="47">
        <f>IFERROR(V122*1,"0")+IFERROR(V123*1,"0")+IFERROR(V124*1,"0")+IFERROR(V125*1,"0")</f>
        <v>105.3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641.48</v>
      </c>
      <c r="I452" s="47">
        <f>IFERROR(V231*1,"0")+IFERROR(V232*1,"0")+IFERROR(V233*1,"0")+IFERROR(V234*1,"0")+IFERROR(V235*1,"0")+IFERROR(V236*1,"0")+IFERROR(V237*1,"0")+IFERROR(V241*1,"0")+IFERROR(V242*1,"0")</f>
        <v>21.6</v>
      </c>
      <c r="J452" s="47">
        <f>IFERROR(V247*1,"0")+IFERROR(V248*1,"0")+IFERROR(V252*1,"0")+IFERROR(V253*1,"0")+IFERROR(V254*1,"0")+IFERROR(V258*1,"0")+IFERROR(V262*1,"0")</f>
        <v>105.3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345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186.66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126</v>
      </c>
      <c r="N452" s="47">
        <f>IFERROR(V361*1,"0")+IFERROR(V362*1,"0")+IFERROR(V366*1,"0")+IFERROR(V367*1,"0")+IFERROR(V368*1,"0")+IFERROR(V369*1,"0")+IFERROR(V370*1,"0")+IFERROR(V371*1,"0")+IFERROR(V375*1,"0")+IFERROR(V379*1,"0")</f>
        <v>121.80000000000001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623.04</v>
      </c>
      <c r="P452" s="47">
        <f>IFERROR(V422*1,"0")+IFERROR(V423*1,"0")+IFERROR(V427*1,"0")+IFERROR(V428*1,"0")+IFERROR(V432*1,"0")+IFERROR(V433*1,"0")+IFERROR(V437*1,"0")+IFERROR(V438*1,"0")+IFERROR(V439*1,"0")</f>
        <v>57.9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2023-08-15T11:25:47Z</dcterms:modified>
</cp:coreProperties>
</file>