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6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V438" i="2"/>
  <c r="W438" i="2" s="1"/>
  <c r="V437" i="2"/>
  <c r="U435" i="2"/>
  <c r="U434" i="2"/>
  <c r="V433" i="2"/>
  <c r="W433" i="2" s="1"/>
  <c r="V432" i="2"/>
  <c r="U430" i="2"/>
  <c r="U429" i="2"/>
  <c r="V428" i="2"/>
  <c r="W428" i="2" s="1"/>
  <c r="V427" i="2"/>
  <c r="V429" i="2" s="1"/>
  <c r="U425" i="2"/>
  <c r="U424" i="2"/>
  <c r="V423" i="2"/>
  <c r="W423" i="2" s="1"/>
  <c r="V422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V408" i="2"/>
  <c r="W408" i="2" s="1"/>
  <c r="V407" i="2"/>
  <c r="W407" i="2" s="1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18" i="2" l="1"/>
  <c r="W427" i="2"/>
  <c r="W429" i="2" s="1"/>
  <c r="V435" i="2"/>
  <c r="V441" i="2"/>
  <c r="W412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W340" i="2" l="1"/>
  <c r="V442" i="2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<sst xmlns="http://schemas.openxmlformats.org/spreadsheetml/2006/main" count="2785" uniqueCount="725">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</sst>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45155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700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Четверг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7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0.45833333333333331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540</v>
      </c>
      <c r="V57" s="56">
        <f>IFERROR(IF(U57="",0,CEILING((U57/$H57),1)*$H57),"")</f>
        <v>540</v>
      </c>
      <c r="W57" s="42">
        <f>IFERROR(IF(V57=0,"",ROUNDUP(V57/H57,0)*0.00937),"")</f>
        <v>1.1244000000000001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120</v>
      </c>
      <c r="V59" s="44">
        <f>IFERROR(V56/H56,"0")+IFERROR(V57/H57,"0")+IFERROR(V58/H58,"0")</f>
        <v>120</v>
      </c>
      <c r="W59" s="44">
        <f>IFERROR(IF(W56="",0,W56),"0")+IFERROR(IF(W57="",0,W57),"0")+IFERROR(IF(W58="",0,W58),"0")</f>
        <v>1.1244000000000001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540</v>
      </c>
      <c r="V60" s="44">
        <f>IFERROR(SUM(V56:V58),"0")</f>
        <v>540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200</v>
      </c>
      <c r="V63" s="56">
        <f t="shared" ref="V63:V79" si="2">IFERROR(IF(U63="",0,CEILING((U63/$H63),1)*$H63),"")</f>
        <v>205.20000000000002</v>
      </c>
      <c r="W63" s="42">
        <f>IFERROR(IF(V63=0,"",ROUNDUP(V63/H63,0)*0.02175),"")</f>
        <v>0.41324999999999995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400</v>
      </c>
      <c r="V65" s="56">
        <f t="shared" si="2"/>
        <v>410.40000000000003</v>
      </c>
      <c r="W65" s="42">
        <f>IFERROR(IF(V65=0,"",ROUNDUP(V65/H65,0)*0.02175),"")</f>
        <v>0.8264999999999999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60</v>
      </c>
      <c r="V66" s="56">
        <f t="shared" si="2"/>
        <v>64.800000000000011</v>
      </c>
      <c r="W66" s="42">
        <f>IFERROR(IF(V66=0,"",ROUNDUP(V66/H66,0)*0.02175),"")</f>
        <v>0.1305</v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150</v>
      </c>
      <c r="V75" s="56">
        <f t="shared" si="2"/>
        <v>150</v>
      </c>
      <c r="W75" s="42">
        <f t="shared" si="3"/>
        <v>0.28110000000000002</v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15</v>
      </c>
      <c r="V76" s="56">
        <f t="shared" si="2"/>
        <v>16.200000000000003</v>
      </c>
      <c r="W76" s="42">
        <f>IFERROR(IF(V76=0,"",ROUNDUP(V76/H76,0)*0.00753),"")</f>
        <v>4.5179999999999998E-2</v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96.666666666666671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99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1.6965299999999999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825</v>
      </c>
      <c r="V81" s="44">
        <f>IFERROR(SUM(V63:V79),"0")</f>
        <v>846.60000000000014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900</v>
      </c>
      <c r="V88" s="56">
        <f t="shared" si="4"/>
        <v>900</v>
      </c>
      <c r="W88" s="42">
        <f>IFERROR(IF(V88=0,"",ROUNDUP(V88/H88,0)*0.00753),"")</f>
        <v>2.2589999999999999</v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300</v>
      </c>
      <c r="V89" s="44">
        <f>IFERROR(V83/H83,"0")+IFERROR(V84/H84,"0")+IFERROR(V85/H85,"0")+IFERROR(V86/H86,"0")+IFERROR(V87/H87,"0")+IFERROR(V88/H88,"0")</f>
        <v>300</v>
      </c>
      <c r="W89" s="44">
        <f>IFERROR(IF(W83="",0,W83),"0")+IFERROR(IF(W84="",0,W84),"0")+IFERROR(IF(W85="",0,W85),"0")+IFERROR(IF(W86="",0,W86),"0")+IFERROR(IF(W87="",0,W87),"0")+IFERROR(IF(W88="",0,W88),"0")</f>
        <v>2.2589999999999999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900</v>
      </c>
      <c r="V90" s="44">
        <f>IFERROR(SUM(V83:V88),"0")</f>
        <v>900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90</v>
      </c>
      <c r="V92" s="56">
        <f t="shared" ref="V92:V100" si="5">IFERROR(IF(U92="",0,CEILING((U92/$H92),1)*$H92),"")</f>
        <v>90</v>
      </c>
      <c r="W92" s="42">
        <f>IFERROR(IF(V92=0,"",ROUNDUP(V92/H92,0)*0.02175),"")</f>
        <v>0.21749999999999997</v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315</v>
      </c>
      <c r="V96" s="56">
        <f t="shared" si="5"/>
        <v>315</v>
      </c>
      <c r="W96" s="42">
        <f>IFERROR(IF(V96=0,"",ROUNDUP(V96/H96,0)*0.02175),"")</f>
        <v>0.76124999999999998</v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28</v>
      </c>
      <c r="V100" s="56">
        <f t="shared" si="5"/>
        <v>28</v>
      </c>
      <c r="W100" s="42">
        <f>IFERROR(IF(V100=0,"",ROUNDUP(V100/H100,0)*0.00502),"")</f>
        <v>5.0200000000000002E-2</v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55</v>
      </c>
      <c r="V101" s="44">
        <f>IFERROR(V92/H92,"0")+IFERROR(V93/H93,"0")+IFERROR(V94/H94,"0")+IFERROR(V95/H95,"0")+IFERROR(V96/H96,"0")+IFERROR(V97/H97,"0")+IFERROR(V98/H98,"0")+IFERROR(V99/H99,"0")+IFERROR(V100/H100,"0")</f>
        <v>55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1.02895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433</v>
      </c>
      <c r="V102" s="44">
        <f>IFERROR(SUM(V92:V100),"0")</f>
        <v>433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283</v>
      </c>
      <c r="V105" s="56">
        <f t="shared" si="6"/>
        <v>283.5</v>
      </c>
      <c r="W105" s="42">
        <f>IFERROR(IF(V105=0,"",ROUNDUP(V105/H105,0)*0.02175),"")</f>
        <v>0.76124999999999998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60</v>
      </c>
      <c r="V106" s="56">
        <f t="shared" si="6"/>
        <v>60</v>
      </c>
      <c r="W106" s="42">
        <f>IFERROR(IF(V106=0,"",ROUNDUP(V106/H106,0)*0.00753),"")</f>
        <v>0.15060000000000001</v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13</v>
      </c>
      <c r="V107" s="56">
        <f t="shared" si="6"/>
        <v>13.5</v>
      </c>
      <c r="W107" s="42">
        <f>IFERROR(IF(V107=0,"",ROUNDUP(V107/H107,0)*0.00753),"")</f>
        <v>3.7650000000000003E-2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59.753086419753089</v>
      </c>
      <c r="V111" s="44">
        <f>IFERROR(V104/H104,"0")+IFERROR(V105/H105,"0")+IFERROR(V106/H106,"0")+IFERROR(V107/H107,"0")+IFERROR(V108/H108,"0")+IFERROR(V109/H109,"0")+IFERROR(V110/H110,"0")</f>
        <v>60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0.94950000000000001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356</v>
      </c>
      <c r="V112" s="44">
        <f>IFERROR(SUM(V104:V110),"0")</f>
        <v>357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81</v>
      </c>
      <c r="V115" s="56">
        <f>IFERROR(IF(U115="",0,CEILING((U115/$H115),1)*$H115),"")</f>
        <v>81</v>
      </c>
      <c r="W115" s="42">
        <f>IFERROR(IF(V115=0,"",ROUNDUP(V115/H115,0)*0.02175),"")</f>
        <v>0.21749999999999997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10</v>
      </c>
      <c r="V118" s="44">
        <f>IFERROR(V114/H114,"0")+IFERROR(V115/H115,"0")+IFERROR(V116/H116,"0")+IFERROR(V117/H117,"0")</f>
        <v>10</v>
      </c>
      <c r="W118" s="44">
        <f>IFERROR(IF(W114="",0,W114),"0")+IFERROR(IF(W115="",0,W115),"0")+IFERROR(IF(W116="",0,W116),"0")+IFERROR(IF(W117="",0,W117),"0")</f>
        <v>0.21749999999999997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81</v>
      </c>
      <c r="V119" s="44">
        <f>IFERROR(SUM(V114:V117),"0")</f>
        <v>81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300</v>
      </c>
      <c r="V122" s="56">
        <f>IFERROR(IF(U122="",0,CEILING((U122/$H122),1)*$H122),"")</f>
        <v>307.8</v>
      </c>
      <c r="W122" s="42">
        <f>IFERROR(IF(V122=0,"",ROUNDUP(V122/H122,0)*0.02175),"")</f>
        <v>0.8264999999999999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13</v>
      </c>
      <c r="V124" s="56">
        <f>IFERROR(IF(U124="",0,CEILING((U124/$H124),1)*$H124),"")</f>
        <v>13.5</v>
      </c>
      <c r="W124" s="42">
        <f>IFERROR(IF(V124=0,"",ROUNDUP(V124/H124,0)*0.00753),"")</f>
        <v>3.7650000000000003E-2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41.851851851851855</v>
      </c>
      <c r="V126" s="44">
        <f>IFERROR(V122/H122,"0")+IFERROR(V123/H123,"0")+IFERROR(V124/H124,"0")+IFERROR(V125/H125,"0")</f>
        <v>43</v>
      </c>
      <c r="W126" s="44">
        <f>IFERROR(IF(W122="",0,W122),"0")+IFERROR(IF(W123="",0,W123),"0")+IFERROR(IF(W124="",0,W124),"0")+IFERROR(IF(W125="",0,W125),"0")</f>
        <v>0.86414999999999986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313</v>
      </c>
      <c r="V127" s="44">
        <f>IFERROR(SUM(V122:V125),"0")</f>
        <v>321.3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350</v>
      </c>
      <c r="V144" s="56">
        <f t="shared" si="7"/>
        <v>356.40000000000003</v>
      </c>
      <c r="W144" s="42">
        <f>IFERROR(IF(V144=0,"",ROUNDUP(V144/H144,0)*0.02175),"")</f>
        <v>0.71775</v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200</v>
      </c>
      <c r="V146" s="56">
        <f t="shared" si="7"/>
        <v>205.20000000000002</v>
      </c>
      <c r="W146" s="42">
        <f>IFERROR(IF(V146=0,"",ROUNDUP(V146/H146,0)*0.02175),"")</f>
        <v>0.41324999999999995</v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600</v>
      </c>
      <c r="V147" s="56">
        <f t="shared" si="7"/>
        <v>600</v>
      </c>
      <c r="W147" s="42">
        <f>IFERROR(IF(V147=0,"",ROUNDUP(V147/H147,0)*0.00937),"")</f>
        <v>1.1244000000000001</v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125</v>
      </c>
      <c r="V149" s="56">
        <f t="shared" si="7"/>
        <v>125</v>
      </c>
      <c r="W149" s="42">
        <f>IFERROR(IF(V149=0,"",ROUNDUP(V149/H149,0)*0.00937),"")</f>
        <v>0.23424999999999999</v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40</v>
      </c>
      <c r="V153" s="56">
        <f t="shared" si="7"/>
        <v>40</v>
      </c>
      <c r="W153" s="42">
        <f>IFERROR(IF(V153=0,"",ROUNDUP(V153/H153,0)*0.00937),"")</f>
        <v>9.3700000000000006E-2</v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205.92592592592592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207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2.5833499999999998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1315</v>
      </c>
      <c r="V156" s="44">
        <f>IFERROR(SUM(V138:V154),"0")</f>
        <v>1326.6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750</v>
      </c>
      <c r="V164" s="56">
        <f t="shared" ref="V164:V179" si="8">IFERROR(IF(U164="",0,CEILING((U164/$H164),1)*$H164),"")</f>
        <v>751.80000000000007</v>
      </c>
      <c r="W164" s="42">
        <f>IFERROR(IF(V164=0,"",ROUNDUP(V164/H164,0)*0.00753),"")</f>
        <v>1.3478700000000001</v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600</v>
      </c>
      <c r="V165" s="56">
        <f t="shared" si="8"/>
        <v>600.6</v>
      </c>
      <c r="W165" s="42">
        <f>IFERROR(IF(V165=0,"",ROUNDUP(V165/H165,0)*0.00753),"")</f>
        <v>1.0767900000000001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321.42857142857144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322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2.4246600000000003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1350</v>
      </c>
      <c r="V181" s="44">
        <f>IFERROR(SUM(V164:V179),"0")</f>
        <v>1352.4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1400</v>
      </c>
      <c r="V184" s="56">
        <f t="shared" si="9"/>
        <v>1401.3</v>
      </c>
      <c r="W184" s="42">
        <f>IFERROR(IF(V184=0,"",ROUNDUP(V184/H184,0)*0.02175),"")</f>
        <v>3.7627499999999996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360</v>
      </c>
      <c r="V196" s="56">
        <f t="shared" si="9"/>
        <v>360</v>
      </c>
      <c r="W196" s="42">
        <f>IFERROR(IF(V196=0,"",ROUNDUP(V196/H196,0)*0.00937),"")</f>
        <v>0.93699999999999994</v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272.83950617283949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273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4.6997499999999999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1760</v>
      </c>
      <c r="V207" s="44">
        <f>IFERROR(SUM(V183:V205),"0")</f>
        <v>1761.3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126</v>
      </c>
      <c r="V209" s="56">
        <f t="shared" ref="V209:V214" si="11">IFERROR(IF(U209="",0,CEILING((U209/$H209),1)*$H209),"")</f>
        <v>126</v>
      </c>
      <c r="W209" s="42">
        <f>IFERROR(IF(V209=0,"",ROUNDUP(V209/H209,0)*0.02175),"")</f>
        <v>0.32624999999999998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800</v>
      </c>
      <c r="V210" s="56">
        <f t="shared" si="11"/>
        <v>803.4</v>
      </c>
      <c r="W210" s="42">
        <f>IFERROR(IF(V210=0,"",ROUNDUP(V210/H210,0)*0.02175),"")</f>
        <v>2.2402499999999996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84</v>
      </c>
      <c r="V211" s="56">
        <f t="shared" si="11"/>
        <v>84</v>
      </c>
      <c r="W211" s="42">
        <f>IFERROR(IF(V211=0,"",ROUNDUP(V211/H211,0)*0.02175),"")</f>
        <v>0.21749999999999997</v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127.56410256410257</v>
      </c>
      <c r="V215" s="44">
        <f>IFERROR(V209/H209,"0")+IFERROR(V210/H210,"0")+IFERROR(V211/H211,"0")+IFERROR(V212/H212,"0")+IFERROR(V213/H213,"0")+IFERROR(V214/H214,"0")</f>
        <v>128</v>
      </c>
      <c r="W215" s="44">
        <f>IFERROR(IF(W209="",0,W209),"0")+IFERROR(IF(W210="",0,W210),"0")+IFERROR(IF(W211="",0,W211),"0")+IFERROR(IF(W212="",0,W212),"0")+IFERROR(IF(W213="",0,W213),"0")+IFERROR(IF(W214="",0,W214),"0")</f>
        <v>2.7839999999999994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1010</v>
      </c>
      <c r="V216" s="44">
        <f>IFERROR(SUM(V209:V214),"0")</f>
        <v>1013.4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50</v>
      </c>
      <c r="V220" s="56">
        <f>IFERROR(IF(U220="",0,CEILING((U220/$H220),1)*$H220),"")</f>
        <v>51</v>
      </c>
      <c r="W220" s="42">
        <f>IFERROR(IF(V220=0,"",ROUNDUP(V220/H220,0)*0.00753),"")</f>
        <v>0.15060000000000001</v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19.607843137254903</v>
      </c>
      <c r="V221" s="44">
        <f>IFERROR(V218/H218,"0")+IFERROR(V219/H219,"0")+IFERROR(V220/H220,"0")</f>
        <v>20</v>
      </c>
      <c r="W221" s="44">
        <f>IFERROR(IF(W218="",0,W218),"0")+IFERROR(IF(W219="",0,W219),"0")+IFERROR(IF(W220="",0,W220),"0")</f>
        <v>0.15060000000000001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50</v>
      </c>
      <c r="V222" s="44">
        <f>IFERROR(SUM(V218:V220),"0")</f>
        <v>51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150</v>
      </c>
      <c r="V236" s="56">
        <f t="shared" si="12"/>
        <v>150</v>
      </c>
      <c r="W236" s="42">
        <f>IFERROR(IF(V236=0,"",ROUNDUP(V236/H236,0)*0.00937),"")</f>
        <v>0.28110000000000002</v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30</v>
      </c>
      <c r="V238" s="44">
        <f>IFERROR(V231/H231,"0")+IFERROR(V232/H232,"0")+IFERROR(V233/H233,"0")+IFERROR(V234/H234,"0")+IFERROR(V235/H235,"0")+IFERROR(V236/H236,"0")+IFERROR(V237/H237,"0")</f>
        <v>30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0.28110000000000002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150</v>
      </c>
      <c r="V239" s="44">
        <f>IFERROR(SUM(V231:V237),"0")</f>
        <v>150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700</v>
      </c>
      <c r="V252" s="56">
        <f>IFERROR(IF(U252="",0,CEILING((U252/$H252),1)*$H252),"")</f>
        <v>704.69999999999993</v>
      </c>
      <c r="W252" s="42">
        <f>IFERROR(IF(V252=0,"",ROUNDUP(V252/H252,0)*0.02175),"")</f>
        <v>1.8922499999999998</v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252</v>
      </c>
      <c r="V253" s="56">
        <f>IFERROR(IF(U253="",0,CEILING((U253/$H253),1)*$H253),"")</f>
        <v>252</v>
      </c>
      <c r="W253" s="42">
        <f>IFERROR(IF(V253=0,"",ROUNDUP(V253/H253,0)*0.00753),"")</f>
        <v>0.753</v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126</v>
      </c>
      <c r="V254" s="56">
        <f>IFERROR(IF(U254="",0,CEILING((U254/$H254),1)*$H254),"")</f>
        <v>126</v>
      </c>
      <c r="W254" s="42">
        <f>IFERROR(IF(V254=0,"",ROUNDUP(V254/H254,0)*0.00753),"")</f>
        <v>0.3765</v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236.41975308641975</v>
      </c>
      <c r="V255" s="44">
        <f>IFERROR(V252/H252,"0")+IFERROR(V253/H253,"0")+IFERROR(V254/H254,"0")</f>
        <v>237</v>
      </c>
      <c r="W255" s="44">
        <f>IFERROR(IF(W252="",0,W252),"0")+IFERROR(IF(W253="",0,W253),"0")+IFERROR(IF(W254="",0,W254),"0")</f>
        <v>3.0217499999999999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1078</v>
      </c>
      <c r="V256" s="44">
        <f>IFERROR(SUM(V252:V254),"0")</f>
        <v>1082.6999999999998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750</v>
      </c>
      <c r="V271" s="56">
        <f t="shared" si="13"/>
        <v>750</v>
      </c>
      <c r="W271" s="42">
        <f>IFERROR(IF(V271=0,"",ROUNDUP(V271/H271,0)*0.02039),"")</f>
        <v>1.0194999999999999</v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50</v>
      </c>
      <c r="V274" s="56">
        <f t="shared" si="13"/>
        <v>50</v>
      </c>
      <c r="W274" s="42">
        <f>IFERROR(IF(V274=0,"",ROUNDUP(V274/H274,0)*0.00937),"")</f>
        <v>9.3700000000000006E-2</v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50</v>
      </c>
      <c r="V275" s="56">
        <f t="shared" si="13"/>
        <v>50</v>
      </c>
      <c r="W275" s="42">
        <f>IFERROR(IF(V275=0,"",ROUNDUP(V275/H275,0)*0.00937),"")</f>
        <v>9.3700000000000006E-2</v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70</v>
      </c>
      <c r="V276" s="44">
        <f>IFERROR(V268/H268,"0")+IFERROR(V269/H269,"0")+IFERROR(V270/H270,"0")+IFERROR(V271/H271,"0")+IFERROR(V272/H272,"0")+IFERROR(V273/H273,"0")+IFERROR(V274/H274,"0")+IFERROR(V275/H275,"0")</f>
        <v>70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1.2069000000000001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850</v>
      </c>
      <c r="V277" s="44">
        <f>IFERROR(SUM(V268:V275),"0")</f>
        <v>850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40</v>
      </c>
      <c r="V280" s="56">
        <f>IFERROR(IF(U280="",0,CEILING((U280/$H280),1)*$H280),"")</f>
        <v>40</v>
      </c>
      <c r="W280" s="42">
        <f>IFERROR(IF(V280=0,"",ROUNDUP(V280/H280,0)*0.00937),"")</f>
        <v>9.3700000000000006E-2</v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10</v>
      </c>
      <c r="V281" s="44">
        <f>IFERROR(V279/H279,"0")+IFERROR(V280/H280,"0")</f>
        <v>10</v>
      </c>
      <c r="W281" s="44">
        <f>IFERROR(IF(W279="",0,W279),"0")+IFERROR(IF(W280="",0,W280),"0")</f>
        <v>9.3700000000000006E-2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40</v>
      </c>
      <c r="V282" s="44">
        <f>IFERROR(SUM(V279:V280),"0")</f>
        <v>40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156</v>
      </c>
      <c r="V288" s="56">
        <f>IFERROR(IF(U288="",0,CEILING((U288/$H288),1)*$H288),"")</f>
        <v>156</v>
      </c>
      <c r="W288" s="42">
        <f>IFERROR(IF(V288=0,"",ROUNDUP(V288/H288,0)*0.02175),"")</f>
        <v>0.43499999999999994</v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20</v>
      </c>
      <c r="V289" s="44">
        <f>IFERROR(V288/H288,"0")</f>
        <v>20</v>
      </c>
      <c r="W289" s="44">
        <f>IFERROR(IF(W288="",0,W288),"0")</f>
        <v>0.43499999999999994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156</v>
      </c>
      <c r="V290" s="44">
        <f>IFERROR(SUM(V288:V288),"0")</f>
        <v>156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78</v>
      </c>
      <c r="V309" s="56">
        <f>IFERROR(IF(U309="",0,CEILING((U309/$H309),1)*$H309),"")</f>
        <v>78</v>
      </c>
      <c r="W309" s="42">
        <f>IFERROR(IF(V309=0,"",ROUNDUP(V309/H309,0)*0.02175),"")</f>
        <v>0.21749999999999997</v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10</v>
      </c>
      <c r="V313" s="44">
        <f>IFERROR(V309/H309,"0")+IFERROR(V310/H310,"0")+IFERROR(V311/H311,"0")+IFERROR(V312/H312,"0")</f>
        <v>10</v>
      </c>
      <c r="W313" s="44">
        <f>IFERROR(IF(W309="",0,W309),"0")+IFERROR(IF(W310="",0,W310),"0")+IFERROR(IF(W311="",0,W311),"0")+IFERROR(IF(W312="",0,W312),"0")</f>
        <v>0.21749999999999997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78</v>
      </c>
      <c r="V314" s="44">
        <f>IFERROR(SUM(V309:V312),"0")</f>
        <v>78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400</v>
      </c>
      <c r="V329" s="56">
        <f t="shared" si="14"/>
        <v>403.20000000000005</v>
      </c>
      <c r="W329" s="42">
        <f>IFERROR(IF(V329=0,"",ROUNDUP(V329/H329,0)*0.00753),"")</f>
        <v>0.72287999999999997</v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60</v>
      </c>
      <c r="V330" s="56">
        <f t="shared" si="14"/>
        <v>63</v>
      </c>
      <c r="W330" s="42">
        <f>IFERROR(IF(V330=0,"",ROUNDUP(V330/H330,0)*0.00753),"")</f>
        <v>0.11295000000000001</v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50</v>
      </c>
      <c r="V331" s="56">
        <f t="shared" si="14"/>
        <v>50.400000000000006</v>
      </c>
      <c r="W331" s="42">
        <f>IFERROR(IF(V331=0,"",ROUNDUP(V331/H331,0)*0.00753),"")</f>
        <v>9.0359999999999996E-2</v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121.42857142857142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123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0.92618999999999996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510</v>
      </c>
      <c r="V341" s="44">
        <f>IFERROR(SUM(V327:V339),"0")</f>
        <v>516.6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250</v>
      </c>
      <c r="V366" s="56">
        <f t="shared" ref="V366:V371" si="16">IFERROR(IF(U366="",0,CEILING((U366/$H366),1)*$H366),"")</f>
        <v>252</v>
      </c>
      <c r="W366" s="42">
        <f>IFERROR(IF(V366=0,"",ROUNDUP(V366/H366,0)*0.00753),"")</f>
        <v>0.45180000000000003</v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59.523809523809518</v>
      </c>
      <c r="V372" s="44">
        <f>IFERROR(V366/H366,"0")+IFERROR(V367/H367,"0")+IFERROR(V368/H368,"0")+IFERROR(V369/H369,"0")+IFERROR(V370/H370,"0")+IFERROR(V371/H371,"0")</f>
        <v>60</v>
      </c>
      <c r="W372" s="44">
        <f>IFERROR(IF(W366="",0,W366),"0")+IFERROR(IF(W367="",0,W367),"0")+IFERROR(IF(W368="",0,W368),"0")+IFERROR(IF(W369="",0,W369),"0")+IFERROR(IF(W370="",0,W370),"0")+IFERROR(IF(W371="",0,W371),"0")</f>
        <v>0.45180000000000003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250</v>
      </c>
      <c r="V373" s="44">
        <f>IFERROR(SUM(V366:V371),"0")</f>
        <v>252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500</v>
      </c>
      <c r="V398" s="56">
        <f>IFERROR(IF(U398="",0,CEILING((U398/$H398),1)*$H398),"")</f>
        <v>501.6</v>
      </c>
      <c r="W398" s="42">
        <f>IFERROR(IF(V398=0,"",ROUNDUP(V398/H398,0)*0.01196),"")</f>
        <v>1.1362000000000001</v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94.696969696969688</v>
      </c>
      <c r="V400" s="44">
        <f>IFERROR(V398/H398,"0")+IFERROR(V399/H399,"0")</f>
        <v>95</v>
      </c>
      <c r="W400" s="44">
        <f>IFERROR(IF(W398="",0,W398),"0")+IFERROR(IF(W399="",0,W399),"0")</f>
        <v>1.1362000000000001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500</v>
      </c>
      <c r="V401" s="44">
        <f>IFERROR(SUM(V398:V399),"0")</f>
        <v>501.6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200</v>
      </c>
      <c r="V404" s="56">
        <f t="shared" si="18"/>
        <v>200.64000000000001</v>
      </c>
      <c r="W404" s="42">
        <f>IFERROR(IF(V404=0,"",ROUNDUP(V404/H404,0)*0.01196),"")</f>
        <v>0.45448</v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300</v>
      </c>
      <c r="V405" s="56">
        <f t="shared" si="18"/>
        <v>300.96000000000004</v>
      </c>
      <c r="W405" s="42">
        <f>IFERROR(IF(V405=0,"",ROUNDUP(V405/H405,0)*0.01196),"")</f>
        <v>0.68171999999999999</v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94.696969696969688</v>
      </c>
      <c r="V412" s="44">
        <f>IFERROR(V403/H403,"0")+IFERROR(V404/H404,"0")+IFERROR(V405/H405,"0")+IFERROR(V406/H406,"0")+IFERROR(V407/H407,"0")+IFERROR(V408/H408,"0")+IFERROR(V409/H409,"0")+IFERROR(V410/H410,"0")+IFERROR(V411/H411,"0")</f>
        <v>95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1.1362000000000001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500</v>
      </c>
      <c r="V413" s="44">
        <f>IFERROR(SUM(V403:V411),"0")</f>
        <v>501.6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675</v>
      </c>
      <c r="V423" s="56">
        <f>IFERROR(IF(U423="",0,CEILING((U423/$H423),1)*$H423),"")</f>
        <v>684</v>
      </c>
      <c r="W423" s="42">
        <f>IFERROR(IF(V423=0,"",ROUNDUP(V423/H423,0)*0.02175),"")</f>
        <v>1.2397499999999999</v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56.25</v>
      </c>
      <c r="V424" s="44">
        <f>IFERROR(V422/H422,"0")+IFERROR(V423/H423,"0")</f>
        <v>57</v>
      </c>
      <c r="W424" s="44">
        <f>IFERROR(IF(W422="",0,W422),"0")+IFERROR(IF(W423="",0,W423),"0")</f>
        <v>1.2397499999999999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675</v>
      </c>
      <c r="V425" s="44">
        <f>IFERROR(SUM(V422:V423),"0")</f>
        <v>684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87</v>
      </c>
      <c r="V432" s="56">
        <f>IFERROR(IF(U432="",0,CEILING((U432/$H432),1)*$H432),"")</f>
        <v>87.6</v>
      </c>
      <c r="W432" s="42">
        <f>IFERROR(IF(V432=0,"",ROUNDUP(V432/H432,0)*0.00753),"")</f>
        <v>0.15060000000000001</v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19.863013698630137</v>
      </c>
      <c r="V434" s="44">
        <f>IFERROR(V432/H432,"0")+IFERROR(V433/H433,"0")</f>
        <v>20</v>
      </c>
      <c r="W434" s="44">
        <f>IFERROR(IF(W432="",0,W432),"0")+IFERROR(IF(W433="",0,W433),"0")</f>
        <v>0.15060000000000001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87</v>
      </c>
      <c r="V435" s="44">
        <f>IFERROR(SUM(V432:V433),"0")</f>
        <v>87.6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13807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13883.7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14646.880762063318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14727.797999999999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27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27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15321.880762063318</v>
      </c>
      <c r="V445" s="44">
        <f>GrossWeightTotalR+PalletQtyTotalR*25</f>
        <v>15402.797999999999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2453.5166412983363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2464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31.07907999999999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540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2617.6000000000004</v>
      </c>
      <c r="F452" s="53">
        <f>IFERROR(V122*1,"0")+IFERROR(V123*1,"0")+IFERROR(V124*1,"0")+IFERROR(V125*1,"0")</f>
        <v>321.3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5504.7</v>
      </c>
      <c r="I452" s="53">
        <f>IFERROR(V231*1,"0")+IFERROR(V232*1,"0")+IFERROR(V233*1,"0")+IFERROR(V234*1,"0")+IFERROR(V235*1,"0")+IFERROR(V236*1,"0")+IFERROR(V237*1,"0")+IFERROR(V241*1,"0")+IFERROR(V242*1,"0")</f>
        <v>150</v>
      </c>
      <c r="J452" s="53">
        <f>IFERROR(V247*1,"0")+IFERROR(V248*1,"0")+IFERROR(V252*1,"0")+IFERROR(V253*1,"0")+IFERROR(V254*1,"0")+IFERROR(V258*1,"0")+IFERROR(V262*1,"0")</f>
        <v>1082.6999999999998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1046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78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516.6</v>
      </c>
      <c r="N452" s="53">
        <f>IFERROR(V361*1,"0")+IFERROR(V362*1,"0")+IFERROR(V366*1,"0")+IFERROR(V367*1,"0")+IFERROR(V368*1,"0")+IFERROR(V369*1,"0")+IFERROR(V370*1,"0")+IFERROR(V371*1,"0")+IFERROR(V375*1,"0")+IFERROR(V379*1,"0")</f>
        <v>252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1003.2</v>
      </c>
      <c r="P452" s="53">
        <f>IFERROR(V422*1,"0")+IFERROR(V423*1,"0")+IFERROR(V427*1,"0")+IFERROR(V428*1,"0")+IFERROR(V432*1,"0")+IFERROR(V433*1,"0")+IFERROR(V437*1,"0")+IFERROR(V438*1,"0")+IFERROR(V439*1,"0")</f>
        <v>771.6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2023-08-15T11:04:55Z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