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2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W404" i="2"/>
  <c r="V404" i="2"/>
  <c r="V403" i="2"/>
  <c r="W403" i="2" s="1"/>
  <c r="W412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U445" i="2" l="1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<sst xmlns="http://schemas.openxmlformats.org/spreadsheetml/2006/main" count="2785" uniqueCount="725">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</sst>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45155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Четверг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0.41666666666666669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259</v>
      </c>
      <c r="V56" s="56">
        <f>IFERROR(IF(U56="",0,CEILING((U56/$H56),1)*$H56),"")</f>
        <v>259.20000000000005</v>
      </c>
      <c r="W56" s="42">
        <f>IFERROR(IF(V56=0,"",ROUNDUP(V56/H56,0)*0.02175),"")</f>
        <v>0.52200000000000002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23.981481481481481</v>
      </c>
      <c r="V59" s="44">
        <f>IFERROR(V56/H56,"0")+IFERROR(V57/H57,"0")+IFERROR(V58/H58,"0")</f>
        <v>24.000000000000004</v>
      </c>
      <c r="W59" s="44">
        <f>IFERROR(IF(W56="",0,W56),"0")+IFERROR(IF(W57="",0,W57),"0")+IFERROR(IF(W58="",0,W58),"0")</f>
        <v>0.52200000000000002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259</v>
      </c>
      <c r="V60" s="44">
        <f>IFERROR(SUM(V56:V58),"0")</f>
        <v>259.20000000000005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275</v>
      </c>
      <c r="V104" s="56">
        <f t="shared" ref="V104:V110" si="6">IFERROR(IF(U104="",0,CEILING((U104/$H104),1)*$H104),"")</f>
        <v>275.39999999999998</v>
      </c>
      <c r="W104" s="42">
        <f>IFERROR(IF(V104=0,"",ROUNDUP(V104/H104,0)*0.02175),"")</f>
        <v>0.73949999999999994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33.950617283950621</v>
      </c>
      <c r="V111" s="44">
        <f>IFERROR(V104/H104,"0")+IFERROR(V105/H105,"0")+IFERROR(V106/H106,"0")+IFERROR(V107/H107,"0")+IFERROR(V108/H108,"0")+IFERROR(V109/H109,"0")+IFERROR(V110/H110,"0")</f>
        <v>34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0.73949999999999994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275</v>
      </c>
      <c r="V112" s="44">
        <f>IFERROR(SUM(V104:V110),"0")</f>
        <v>275.39999999999998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64</v>
      </c>
      <c r="V231" s="56">
        <f t="shared" ref="V231:V237" si="12">IFERROR(IF(U231="",0,CEILING((U231/$H231),1)*$H231),"")</f>
        <v>64.800000000000011</v>
      </c>
      <c r="W231" s="42">
        <f>IFERROR(IF(V231=0,"",ROUNDUP(V231/H231,0)*0.02175),"")</f>
        <v>0.1305</v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5.9259259259259256</v>
      </c>
      <c r="V238" s="44">
        <f>IFERROR(V231/H231,"0")+IFERROR(V232/H232,"0")+IFERROR(V233/H233,"0")+IFERROR(V234/H234,"0")+IFERROR(V235/H235,"0")+IFERROR(V236/H236,"0")+IFERROR(V237/H237,"0")</f>
        <v>6.0000000000000009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0.1305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64</v>
      </c>
      <c r="V239" s="44">
        <f>IFERROR(SUM(V231:V237),"0")</f>
        <v>64.800000000000011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525</v>
      </c>
      <c r="V273" s="56">
        <f t="shared" si="13"/>
        <v>525</v>
      </c>
      <c r="W273" s="42">
        <f>IFERROR(IF(V273=0,"",ROUNDUP(V273/H273,0)*0.02039),"")</f>
        <v>0.7136499999999999</v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35</v>
      </c>
      <c r="V276" s="44">
        <f>IFERROR(V268/H268,"0")+IFERROR(V269/H269,"0")+IFERROR(V270/H270,"0")+IFERROR(V271/H271,"0")+IFERROR(V272/H272,"0")+IFERROR(V273/H273,"0")+IFERROR(V274/H274,"0")+IFERROR(V275/H275,"0")</f>
        <v>35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0.7136499999999999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525</v>
      </c>
      <c r="V277" s="44">
        <f>IFERROR(SUM(V268:V275),"0")</f>
        <v>525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600</v>
      </c>
      <c r="V279" s="56">
        <f>IFERROR(IF(U279="",0,CEILING((U279/$H279),1)*$H279),"")</f>
        <v>600</v>
      </c>
      <c r="W279" s="42">
        <f>IFERROR(IF(V279=0,"",ROUNDUP(V279/H279,0)*0.02175),"")</f>
        <v>0.86999999999999988</v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40</v>
      </c>
      <c r="V281" s="44">
        <f>IFERROR(V279/H279,"0")+IFERROR(V280/H280,"0")</f>
        <v>40</v>
      </c>
      <c r="W281" s="44">
        <f>IFERROR(IF(W279="",0,W279),"0")+IFERROR(IF(W280="",0,W280),"0")</f>
        <v>0.86999999999999988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600</v>
      </c>
      <c r="V282" s="44">
        <f>IFERROR(SUM(V279:V280),"0")</f>
        <v>600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168</v>
      </c>
      <c r="V386" s="56">
        <f t="shared" si="17"/>
        <v>168.96</v>
      </c>
      <c r="W386" s="42">
        <f>IFERROR(IF(V386=0,"",ROUNDUP(V386/H386,0)*0.01196),"")</f>
        <v>0.38272</v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126</v>
      </c>
      <c r="V388" s="56">
        <f t="shared" si="17"/>
        <v>126.72</v>
      </c>
      <c r="W388" s="42">
        <f>IFERROR(IF(V388=0,"",ROUNDUP(V388/H388,0)*0.01196),"")</f>
        <v>0.28704000000000002</v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55.68181818181818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56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0.66976000000000002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294</v>
      </c>
      <c r="V396" s="44">
        <f>IFERROR(SUM(V385:V394),"0")</f>
        <v>295.68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1107</v>
      </c>
      <c r="V437" s="56">
        <f>IFERROR(IF(U437="",0,CEILING((U437/$H437),1)*$H437),"")</f>
        <v>1107.5999999999999</v>
      </c>
      <c r="W437" s="42">
        <f>IFERROR(IF(V437=0,"",ROUNDUP(V437/H437,0)*0.02175),"")</f>
        <v>3.0884999999999998</v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141.92307692307693</v>
      </c>
      <c r="V440" s="44">
        <f>IFERROR(V437/H437,"0")+IFERROR(V438/H438,"0")+IFERROR(V439/H439,"0")</f>
        <v>142</v>
      </c>
      <c r="W440" s="44">
        <f>IFERROR(IF(W437="",0,W437),"0")+IFERROR(IF(W438="",0,W438),"0")+IFERROR(IF(W439="",0,W439),"0")</f>
        <v>3.0884999999999998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1107</v>
      </c>
      <c r="V441" s="44">
        <f>IFERROR(SUM(V437:V439),"0")</f>
        <v>1107.5999999999999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3124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3127.6800000000003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3293.5937736337737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3297.5039999999999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6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6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3443.5937736337737</v>
      </c>
      <c r="V445" s="44">
        <f>GrossWeightTotalR+PalletQtyTotalR*25</f>
        <v>3447.5039999999999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336.46291979625312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337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6.7339099999999998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259.20000000000005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275.39999999999998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53">
        <f>IFERROR(V231*1,"0")+IFERROR(V232*1,"0")+IFERROR(V233*1,"0")+IFERROR(V234*1,"0")+IFERROR(V235*1,"0")+IFERROR(V236*1,"0")+IFERROR(V237*1,"0")+IFERROR(V241*1,"0")+IFERROR(V242*1,"0")</f>
        <v>64.800000000000011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1125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295.68</v>
      </c>
      <c r="P452" s="53">
        <f>IFERROR(V422*1,"0")+IFERROR(V423*1,"0")+IFERROR(V427*1,"0")+IFERROR(V428*1,"0")+IFERROR(V432*1,"0")+IFERROR(V433*1,"0")+IFERROR(V437*1,"0")+IFERROR(V438*1,"0")+IFERROR(V439*1,"0")</f>
        <v>1107.5999999999999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2023-08-15T10:58:58Z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