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W429" i="1" s="1"/>
  <c r="V427" i="1"/>
  <c r="V430" i="1" s="1"/>
  <c r="U425" i="1"/>
  <c r="U424" i="1"/>
  <c r="V423" i="1"/>
  <c r="W423" i="1" s="1"/>
  <c r="V422" i="1"/>
  <c r="U418" i="1"/>
  <c r="V417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V396" i="1" s="1"/>
  <c r="M385" i="1"/>
  <c r="U381" i="1"/>
  <c r="V380" i="1"/>
  <c r="U380" i="1"/>
  <c r="W379" i="1"/>
  <c r="W380" i="1" s="1"/>
  <c r="V379" i="1"/>
  <c r="V381" i="1" s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V347" i="1"/>
  <c r="U347" i="1"/>
  <c r="W346" i="1"/>
  <c r="V346" i="1"/>
  <c r="M346" i="1"/>
  <c r="V345" i="1"/>
  <c r="W345" i="1" s="1"/>
  <c r="M345" i="1"/>
  <c r="W344" i="1"/>
  <c r="V344" i="1"/>
  <c r="W343" i="1"/>
  <c r="V343" i="1"/>
  <c r="V348" i="1" s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W324" i="1" s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W280" i="1" s="1"/>
  <c r="M280" i="1"/>
  <c r="W279" i="1"/>
  <c r="W281" i="1" s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V268" i="1"/>
  <c r="K452" i="1" s="1"/>
  <c r="M268" i="1"/>
  <c r="U264" i="1"/>
  <c r="V263" i="1"/>
  <c r="U263" i="1"/>
  <c r="W262" i="1"/>
  <c r="W263" i="1" s="1"/>
  <c r="V262" i="1"/>
  <c r="V264" i="1" s="1"/>
  <c r="M262" i="1"/>
  <c r="U260" i="1"/>
  <c r="V259" i="1"/>
  <c r="U259" i="1"/>
  <c r="W258" i="1"/>
  <c r="W259" i="1" s="1"/>
  <c r="V258" i="1"/>
  <c r="V260" i="1" s="1"/>
  <c r="M258" i="1"/>
  <c r="U256" i="1"/>
  <c r="U255" i="1"/>
  <c r="W254" i="1"/>
  <c r="V254" i="1"/>
  <c r="M254" i="1"/>
  <c r="V253" i="1"/>
  <c r="W253" i="1" s="1"/>
  <c r="M253" i="1"/>
  <c r="W252" i="1"/>
  <c r="W255" i="1" s="1"/>
  <c r="V252" i="1"/>
  <c r="M252" i="1"/>
  <c r="U250" i="1"/>
  <c r="V249" i="1"/>
  <c r="U249" i="1"/>
  <c r="W248" i="1"/>
  <c r="V248" i="1"/>
  <c r="M248" i="1"/>
  <c r="V247" i="1"/>
  <c r="M247" i="1"/>
  <c r="U244" i="1"/>
  <c r="U243" i="1"/>
  <c r="V242" i="1"/>
  <c r="W242" i="1" s="1"/>
  <c r="M242" i="1"/>
  <c r="W241" i="1"/>
  <c r="W243" i="1" s="1"/>
  <c r="V241" i="1"/>
  <c r="V243" i="1" s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V216" i="1" s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V207" i="1" s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V180" i="1" s="1"/>
  <c r="M164" i="1"/>
  <c r="U162" i="1"/>
  <c r="U161" i="1"/>
  <c r="V160" i="1"/>
  <c r="W160" i="1" s="1"/>
  <c r="V159" i="1"/>
  <c r="W159" i="1" s="1"/>
  <c r="V158" i="1"/>
  <c r="V161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52" i="1" s="1"/>
  <c r="M122" i="1"/>
  <c r="U119" i="1"/>
  <c r="U118" i="1"/>
  <c r="V117" i="1"/>
  <c r="W117" i="1" s="1"/>
  <c r="V116" i="1"/>
  <c r="W116" i="1" s="1"/>
  <c r="V115" i="1"/>
  <c r="W115" i="1" s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W80" i="1" s="1"/>
  <c r="V63" i="1"/>
  <c r="M63" i="1"/>
  <c r="U60" i="1"/>
  <c r="U59" i="1"/>
  <c r="W58" i="1"/>
  <c r="V58" i="1"/>
  <c r="W57" i="1"/>
  <c r="V57" i="1"/>
  <c r="M57" i="1"/>
  <c r="V56" i="1"/>
  <c r="D452" i="1" s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2" i="1" s="1"/>
  <c r="M26" i="1"/>
  <c r="U24" i="1"/>
  <c r="U442" i="1" s="1"/>
  <c r="U23" i="1"/>
  <c r="V22" i="1"/>
  <c r="H10" i="1"/>
  <c r="A9" i="1"/>
  <c r="A10" i="1" s="1"/>
  <c r="D7" i="1"/>
  <c r="N6" i="1"/>
  <c r="M2" i="1"/>
  <c r="W268" i="1" l="1"/>
  <c r="U446" i="1"/>
  <c r="W313" i="1"/>
  <c r="W89" i="1"/>
  <c r="W111" i="1"/>
  <c r="W155" i="1"/>
  <c r="F9" i="1"/>
  <c r="J9" i="1"/>
  <c r="F10" i="1"/>
  <c r="B452" i="1"/>
  <c r="V444" i="1"/>
  <c r="V443" i="1"/>
  <c r="V24" i="1"/>
  <c r="V33" i="1"/>
  <c r="V37" i="1"/>
  <c r="V53" i="1"/>
  <c r="V59" i="1"/>
  <c r="V80" i="1"/>
  <c r="V90" i="1"/>
  <c r="V102" i="1"/>
  <c r="V112" i="1"/>
  <c r="V119" i="1"/>
  <c r="V126" i="1"/>
  <c r="V134" i="1"/>
  <c r="V155" i="1"/>
  <c r="V162" i="1"/>
  <c r="V222" i="1"/>
  <c r="W218" i="1"/>
  <c r="W221" i="1" s="1"/>
  <c r="V221" i="1"/>
  <c r="V228" i="1"/>
  <c r="W224" i="1"/>
  <c r="W227" i="1" s="1"/>
  <c r="V227" i="1"/>
  <c r="V276" i="1"/>
  <c r="V282" i="1"/>
  <c r="V285" i="1"/>
  <c r="W284" i="1"/>
  <c r="W285" i="1" s="1"/>
  <c r="V286" i="1"/>
  <c r="V289" i="1"/>
  <c r="W288" i="1"/>
  <c r="W289" i="1" s="1"/>
  <c r="V290" i="1"/>
  <c r="V293" i="1"/>
  <c r="W292" i="1"/>
  <c r="W293" i="1" s="1"/>
  <c r="V294" i="1"/>
  <c r="L452" i="1"/>
  <c r="V301" i="1"/>
  <c r="W297" i="1"/>
  <c r="W301" i="1" s="1"/>
  <c r="V314" i="1"/>
  <c r="V341" i="1"/>
  <c r="W327" i="1"/>
  <c r="W340" i="1" s="1"/>
  <c r="M452" i="1"/>
  <c r="V340" i="1"/>
  <c r="H9" i="1"/>
  <c r="W22" i="1"/>
  <c r="W23" i="1" s="1"/>
  <c r="V23" i="1"/>
  <c r="W26" i="1"/>
  <c r="W32" i="1" s="1"/>
  <c r="W35" i="1"/>
  <c r="W37" i="1" s="1"/>
  <c r="C452" i="1"/>
  <c r="V52" i="1"/>
  <c r="W56" i="1"/>
  <c r="W59" i="1" s="1"/>
  <c r="V60" i="1"/>
  <c r="E452" i="1"/>
  <c r="V81" i="1"/>
  <c r="W92" i="1"/>
  <c r="W101" i="1" s="1"/>
  <c r="W114" i="1"/>
  <c r="W118" i="1" s="1"/>
  <c r="W122" i="1"/>
  <c r="W126" i="1" s="1"/>
  <c r="V127" i="1"/>
  <c r="G452" i="1"/>
  <c r="V135" i="1"/>
  <c r="H452" i="1"/>
  <c r="V156" i="1"/>
  <c r="W158" i="1"/>
  <c r="W161" i="1" s="1"/>
  <c r="W164" i="1"/>
  <c r="W180" i="1" s="1"/>
  <c r="V181" i="1"/>
  <c r="W206" i="1"/>
  <c r="V206" i="1"/>
  <c r="W215" i="1"/>
  <c r="I452" i="1"/>
  <c r="V238" i="1"/>
  <c r="V244" i="1"/>
  <c r="J452" i="1"/>
  <c r="V250" i="1"/>
  <c r="W247" i="1"/>
  <c r="W249" i="1" s="1"/>
  <c r="V256" i="1"/>
  <c r="V255" i="1"/>
  <c r="W276" i="1"/>
  <c r="V281" i="1"/>
  <c r="V302" i="1"/>
  <c r="V307" i="1"/>
  <c r="W304" i="1"/>
  <c r="W306" i="1" s="1"/>
  <c r="V306" i="1"/>
  <c r="V351" i="1"/>
  <c r="W350" i="1"/>
  <c r="W351" i="1" s="1"/>
  <c r="V352" i="1"/>
  <c r="V364" i="1"/>
  <c r="V373" i="1"/>
  <c r="W366" i="1"/>
  <c r="W372" i="1" s="1"/>
  <c r="V372" i="1"/>
  <c r="P452" i="1"/>
  <c r="V424" i="1"/>
  <c r="W422" i="1"/>
  <c r="W424" i="1" s="1"/>
  <c r="V425" i="1"/>
  <c r="V435" i="1"/>
  <c r="V239" i="1"/>
  <c r="V277" i="1"/>
  <c r="W347" i="1"/>
  <c r="N452" i="1"/>
  <c r="V376" i="1"/>
  <c r="W375" i="1"/>
  <c r="W376" i="1" s="1"/>
  <c r="V377" i="1"/>
  <c r="W395" i="1"/>
  <c r="V395" i="1"/>
  <c r="V412" i="1"/>
  <c r="W403" i="1"/>
  <c r="W412" i="1" s="1"/>
  <c r="V413" i="1"/>
  <c r="V418" i="1"/>
  <c r="W415" i="1"/>
  <c r="W417" i="1" s="1"/>
  <c r="V434" i="1"/>
  <c r="W432" i="1"/>
  <c r="W434" i="1" s="1"/>
  <c r="O452" i="1"/>
  <c r="V363" i="1"/>
  <c r="W447" i="1" l="1"/>
  <c r="V442" i="1"/>
  <c r="V446" i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<sst xmlns="http://schemas.openxmlformats.org/spreadsheetml/2006/main" count="1743" uniqueCount="721">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</sst>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/>
      <c r="I5" s="638"/>
      <c r="J5" s="638"/>
      <c r="K5" s="636"/>
      <c r="M5" s="25" t="s">
        <v>10</v>
      </c>
      <c r="N5" s="631">
        <v>45156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Пятница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0.41666666666666669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100</v>
      </c>
      <c r="V64" s="308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9.2592592592592595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0.21749999999999997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100</v>
      </c>
      <c r="V81" s="309">
        <f>IFERROR(SUM(V63:V79),"0")</f>
        <v>108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144</v>
      </c>
      <c r="V107" s="308">
        <f t="shared" si="6"/>
        <v>145.80000000000001</v>
      </c>
      <c r="W107" s="37">
        <f>IFERROR(IF(V107=0,"",ROUNDUP(V107/H107,0)*0.00753),"")</f>
        <v>0.40662000000000004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53.333333333333329</v>
      </c>
      <c r="V111" s="309">
        <f>IFERROR(V104/H104,"0")+IFERROR(V105/H105,"0")+IFERROR(V106/H106,"0")+IFERROR(V107/H107,"0")+IFERROR(V108/H108,"0")+IFERROR(V109/H109,"0")+IFERROR(V110/H110,"0")</f>
        <v>54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0.40662000000000004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144</v>
      </c>
      <c r="V112" s="309">
        <f>IFERROR(SUM(V104:V110),"0")</f>
        <v>145.80000000000001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500</v>
      </c>
      <c r="V122" s="308">
        <f>IFERROR(IF(U122="",0,CEILING((U122/$H122),1)*$H122),"")</f>
        <v>502.2</v>
      </c>
      <c r="W122" s="37">
        <f>IFERROR(IF(V122=0,"",ROUNDUP(V122/H122,0)*0.02175),"")</f>
        <v>1.3484999999999998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61.728395061728399</v>
      </c>
      <c r="V126" s="309">
        <f>IFERROR(V122/H122,"0")+IFERROR(V123/H123,"0")+IFERROR(V124/H124,"0")+IFERROR(V125/H125,"0")</f>
        <v>62</v>
      </c>
      <c r="W126" s="309">
        <f>IFERROR(IF(W122="",0,W122),"0")+IFERROR(IF(W123="",0,W123),"0")+IFERROR(IF(W124="",0,W124),"0")+IFERROR(IF(W125="",0,W125),"0")</f>
        <v>1.3484999999999998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500</v>
      </c>
      <c r="V127" s="309">
        <f>IFERROR(SUM(V122:V125),"0")</f>
        <v>502.2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20</v>
      </c>
      <c r="V164" s="308">
        <f t="shared" ref="V164:V179" si="8">IFERROR(IF(U164="",0,CEILING((U164/$H164),1)*$H164),"")</f>
        <v>21</v>
      </c>
      <c r="W164" s="37">
        <f>IFERROR(IF(V164=0,"",ROUNDUP(V164/H164,0)*0.00753),"")</f>
        <v>3.7650000000000003E-2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180</v>
      </c>
      <c r="V165" s="308">
        <f t="shared" si="8"/>
        <v>180.6</v>
      </c>
      <c r="W165" s="37">
        <f>IFERROR(IF(V165=0,"",ROUNDUP(V165/H165,0)*0.00753),"")</f>
        <v>0.32379000000000002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37.799999999999997</v>
      </c>
      <c r="V173" s="308">
        <f t="shared" si="8"/>
        <v>37.800000000000004</v>
      </c>
      <c r="W173" s="37">
        <f>IFERROR(IF(V173=0,"",ROUNDUP(V173/H173,0)*0.00502),"")</f>
        <v>9.0359999999999996E-2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37.799999999999997</v>
      </c>
      <c r="V174" s="308">
        <f t="shared" si="8"/>
        <v>37.800000000000004</v>
      </c>
      <c r="W174" s="37">
        <f>IFERROR(IF(V174=0,"",ROUNDUP(V174/H174,0)*0.00502),"")</f>
        <v>9.0359999999999996E-2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83.619047619047606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84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0.54215999999999998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275.60000000000002</v>
      </c>
      <c r="V181" s="309">
        <f>IFERROR(SUM(V164:V179),"0")</f>
        <v>277.2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24</v>
      </c>
      <c r="V201" s="308">
        <f t="shared" si="9"/>
        <v>24</v>
      </c>
      <c r="W201" s="37">
        <f t="shared" si="10"/>
        <v>7.5300000000000006E-2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120</v>
      </c>
      <c r="V202" s="308">
        <f t="shared" si="9"/>
        <v>120</v>
      </c>
      <c r="W202" s="37">
        <f t="shared" si="10"/>
        <v>0.3765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60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0.45179999999999998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144</v>
      </c>
      <c r="V207" s="309">
        <f>IFERROR(SUM(V183:V205),"0")</f>
        <v>144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500</v>
      </c>
      <c r="V210" s="308">
        <f t="shared" si="11"/>
        <v>507</v>
      </c>
      <c r="W210" s="37">
        <f>IFERROR(IF(V210=0,"",ROUNDUP(V210/H210,0)*0.02175),"")</f>
        <v>1.4137499999999998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64.102564102564102</v>
      </c>
      <c r="V215" s="309">
        <f>IFERROR(V209/H209,"0")+IFERROR(V210/H210,"0")+IFERROR(V211/H211,"0")+IFERROR(V212/H212,"0")+IFERROR(V213/H213,"0")+IFERROR(V214/H214,"0")</f>
        <v>65</v>
      </c>
      <c r="W215" s="309">
        <f>IFERROR(IF(W209="",0,W209),"0")+IFERROR(IF(W210="",0,W210),"0")+IFERROR(IF(W211="",0,W211),"0")+IFERROR(IF(W212="",0,W212),"0")+IFERROR(IF(W213="",0,W213),"0")+IFERROR(IF(W214="",0,W214),"0")</f>
        <v>1.4137499999999998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500</v>
      </c>
      <c r="V216" s="309">
        <f>IFERROR(SUM(V209:V214),"0")</f>
        <v>507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86.7</v>
      </c>
      <c r="V220" s="308">
        <f>IFERROR(IF(U220="",0,CEILING((U220/$H220),1)*$H220),"")</f>
        <v>86.699999999999989</v>
      </c>
      <c r="W220" s="37">
        <f>IFERROR(IF(V220=0,"",ROUNDUP(V220/H220,0)*0.00753),"")</f>
        <v>0.25602000000000003</v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34</v>
      </c>
      <c r="V221" s="309">
        <f>IFERROR(V218/H218,"0")+IFERROR(V219/H219,"0")+IFERROR(V220/H220,"0")</f>
        <v>34</v>
      </c>
      <c r="W221" s="309">
        <f>IFERROR(IF(W218="",0,W218),"0")+IFERROR(IF(W219="",0,W219),"0")+IFERROR(IF(W220="",0,W220),"0")</f>
        <v>0.25602000000000003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86.7</v>
      </c>
      <c r="V222" s="309">
        <f>IFERROR(SUM(V218:V220),"0")</f>
        <v>86.699999999999989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168</v>
      </c>
      <c r="V247" s="308">
        <f>IFERROR(IF(U247="",0,CEILING((U247/$H247),1)*$H247),"")</f>
        <v>168</v>
      </c>
      <c r="W247" s="37">
        <f>IFERROR(IF(V247=0,"",ROUNDUP(V247/H247,0)*0.00753),"")</f>
        <v>0.753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100</v>
      </c>
      <c r="V249" s="309">
        <f>IFERROR(V247/H247,"0")+IFERROR(V248/H248,"0")</f>
        <v>100</v>
      </c>
      <c r="W249" s="309">
        <f>IFERROR(IF(W247="",0,W247),"0")+IFERROR(IF(W248="",0,W248),"0")</f>
        <v>0.753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168</v>
      </c>
      <c r="V250" s="309">
        <f>IFERROR(SUM(V247:V248),"0")</f>
        <v>168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840</v>
      </c>
      <c r="V253" s="308">
        <f>IFERROR(IF(U253="",0,CEILING((U253/$H253),1)*$H253),"")</f>
        <v>841.68</v>
      </c>
      <c r="W253" s="37">
        <f>IFERROR(IF(V253=0,"",ROUNDUP(V253/H253,0)*0.00753),"")</f>
        <v>2.5150200000000003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252</v>
      </c>
      <c r="V254" s="308">
        <f>IFERROR(IF(U254="",0,CEILING((U254/$H254),1)*$H254),"")</f>
        <v>252</v>
      </c>
      <c r="W254" s="37">
        <f>IFERROR(IF(V254=0,"",ROUNDUP(V254/H254,0)*0.00753),"")</f>
        <v>0.753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433.33333333333331</v>
      </c>
      <c r="V255" s="309">
        <f>IFERROR(V252/H252,"0")+IFERROR(V253/H253,"0")+IFERROR(V254/H254,"0")</f>
        <v>434</v>
      </c>
      <c r="W255" s="309">
        <f>IFERROR(IF(W252="",0,W252),"0")+IFERROR(IF(W253="",0,W253),"0")+IFERROR(IF(W254="",0,W254),"0")</f>
        <v>3.2680200000000004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1092</v>
      </c>
      <c r="V256" s="309">
        <f>IFERROR(SUM(V252:V254),"0")</f>
        <v>1093.6799999999998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2000</v>
      </c>
      <c r="V268" s="308">
        <f t="shared" ref="V268:V275" si="13">IFERROR(IF(U268="",0,CEILING((U268/$H268),1)*$H268),"")</f>
        <v>2010</v>
      </c>
      <c r="W268" s="37">
        <f>IFERROR(IF(V268=0,"",ROUNDUP(V268/H268,0)*0.02175),"")</f>
        <v>2.9144999999999999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500</v>
      </c>
      <c r="V270" s="308">
        <f t="shared" si="13"/>
        <v>510</v>
      </c>
      <c r="W270" s="37">
        <f>IFERROR(IF(V270=0,"",ROUNDUP(V270/H270,0)*0.02175),"")</f>
        <v>0.73949999999999994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166.66666666666669</v>
      </c>
      <c r="V276" s="309">
        <f>IFERROR(V268/H268,"0")+IFERROR(V269/H269,"0")+IFERROR(V270/H270,"0")+IFERROR(V271/H271,"0")+IFERROR(V272/H272,"0")+IFERROR(V273/H273,"0")+IFERROR(V274/H274,"0")+IFERROR(V275/H275,"0")</f>
        <v>168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3.6539999999999999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2500</v>
      </c>
      <c r="V277" s="309">
        <f>IFERROR(SUM(V268:V275),"0")</f>
        <v>2520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100</v>
      </c>
      <c r="V292" s="308">
        <f>IFERROR(IF(U292="",0,CEILING((U292/$H292),1)*$H292),"")</f>
        <v>101.39999999999999</v>
      </c>
      <c r="W292" s="37">
        <f>IFERROR(IF(V292=0,"",ROUNDUP(V292/H292,0)*0.02175),"")</f>
        <v>0.28275</v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12.820512820512821</v>
      </c>
      <c r="V293" s="309">
        <f>IFERROR(V292/H292,"0")</f>
        <v>13</v>
      </c>
      <c r="W293" s="309">
        <f>IFERROR(IF(W292="",0,W292),"0")</f>
        <v>0.28275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100</v>
      </c>
      <c r="V294" s="309">
        <f>IFERROR(SUM(V292:V292),"0")</f>
        <v>101.39999999999999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18.899999999999999</v>
      </c>
      <c r="V305" s="308">
        <f>IFERROR(IF(U305="",0,CEILING((U305/$H305),1)*$H305),"")</f>
        <v>19.599999999999998</v>
      </c>
      <c r="W305" s="37">
        <f>IFERROR(IF(V305=0,"",ROUNDUP(V305/H305,0)*0.00502),"")</f>
        <v>3.5140000000000005E-2</v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6.75</v>
      </c>
      <c r="V306" s="309">
        <f>IFERROR(V304/H304,"0")+IFERROR(V305/H305,"0")</f>
        <v>7</v>
      </c>
      <c r="W306" s="309">
        <f>IFERROR(IF(W304="",0,W304),"0")+IFERROR(IF(W305="",0,W305),"0")</f>
        <v>3.5140000000000005E-2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18.899999999999999</v>
      </c>
      <c r="V307" s="309">
        <f>IFERROR(SUM(V304:V305),"0")</f>
        <v>19.599999999999998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2000</v>
      </c>
      <c r="V309" s="308">
        <f>IFERROR(IF(U309="",0,CEILING((U309/$H309),1)*$H309),"")</f>
        <v>2004.6</v>
      </c>
      <c r="W309" s="37">
        <f>IFERROR(IF(V309=0,"",ROUNDUP(V309/H309,0)*0.02175),"")</f>
        <v>5.5897499999999996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80</v>
      </c>
      <c r="V311" s="308">
        <f>IFERROR(IF(U311="",0,CEILING((U311/$H311),1)*$H311),"")</f>
        <v>81.599999999999994</v>
      </c>
      <c r="W311" s="37">
        <f>IFERROR(IF(V311=0,"",ROUNDUP(V311/H311,0)*0.00753),"")</f>
        <v>0.25602000000000003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289.74358974358972</v>
      </c>
      <c r="V313" s="309">
        <f>IFERROR(V309/H309,"0")+IFERROR(V310/H310,"0")+IFERROR(V311/H311,"0")+IFERROR(V312/H312,"0")</f>
        <v>291</v>
      </c>
      <c r="W313" s="309">
        <f>IFERROR(IF(W309="",0,W309),"0")+IFERROR(IF(W310="",0,W310),"0")+IFERROR(IF(W311="",0,W311),"0")+IFERROR(IF(W312="",0,W312),"0")</f>
        <v>5.8457699999999999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2080</v>
      </c>
      <c r="V314" s="309">
        <f>IFERROR(SUM(V309:V312),"0")</f>
        <v>2086.1999999999998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50</v>
      </c>
      <c r="V329" s="308">
        <f t="shared" si="14"/>
        <v>50.400000000000006</v>
      </c>
      <c r="W329" s="37">
        <f>IFERROR(IF(V329=0,"",ROUNDUP(V329/H329,0)*0.00753),"")</f>
        <v>9.0359999999999996E-2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30</v>
      </c>
      <c r="V330" s="308">
        <f t="shared" si="14"/>
        <v>33.6</v>
      </c>
      <c r="W330" s="37">
        <f>IFERROR(IF(V330=0,"",ROUNDUP(V330/H330,0)*0.00753),"")</f>
        <v>6.0240000000000002E-2</v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24.5</v>
      </c>
      <c r="V333" s="308">
        <f t="shared" si="14"/>
        <v>25.200000000000003</v>
      </c>
      <c r="W333" s="37">
        <f t="shared" si="15"/>
        <v>6.0240000000000002E-2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30.714285714285715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32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0.21084000000000003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104.5</v>
      </c>
      <c r="V341" s="309">
        <f>IFERROR(SUM(V327:V339),"0")</f>
        <v>109.2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18.899999999999999</v>
      </c>
      <c r="V370" s="308">
        <f t="shared" si="16"/>
        <v>18.900000000000002</v>
      </c>
      <c r="W370" s="37">
        <f>IFERROR(IF(V370=0,"",ROUNDUP(V370/H370,0)*0.00502),"")</f>
        <v>4.5179999999999998E-2</v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8.9999999999999982</v>
      </c>
      <c r="V372" s="309">
        <f>IFERROR(V366/H366,"0")+IFERROR(V367/H367,"0")+IFERROR(V368/H368,"0")+IFERROR(V369/H369,"0")+IFERROR(V370/H370,"0")+IFERROR(V371/H371,"0")</f>
        <v>9</v>
      </c>
      <c r="W372" s="309">
        <f>IFERROR(IF(W366="",0,W366),"0")+IFERROR(IF(W367="",0,W367),"0")+IFERROR(IF(W368="",0,W368),"0")+IFERROR(IF(W369="",0,W369),"0")+IFERROR(IF(W370="",0,W370),"0")+IFERROR(IF(W371="",0,W371),"0")</f>
        <v>4.5179999999999998E-2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18.899999999999999</v>
      </c>
      <c r="V373" s="309">
        <f>IFERROR(SUM(V366:V371),"0")</f>
        <v>18.900000000000002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200</v>
      </c>
      <c r="V385" s="308">
        <f t="shared" ref="V385:V394" si="17">IFERROR(IF(U385="",0,CEILING((U385/$H385),1)*$H385),"")</f>
        <v>200.64000000000001</v>
      </c>
      <c r="W385" s="37">
        <f>IFERROR(IF(V385=0,"",ROUNDUP(V385/H385,0)*0.01196),"")</f>
        <v>0.45448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250</v>
      </c>
      <c r="V387" s="308">
        <f t="shared" si="17"/>
        <v>253.44</v>
      </c>
      <c r="W387" s="37">
        <f>IFERROR(IF(V387=0,"",ROUNDUP(V387/H387,0)*0.01196),"")</f>
        <v>0.57408000000000003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85.22727272727272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86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1.0285600000000001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450</v>
      </c>
      <c r="V396" s="309">
        <f>IFERROR(SUM(V385:V394),"0")</f>
        <v>454.08000000000004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1500</v>
      </c>
      <c r="V398" s="308">
        <f>IFERROR(IF(U398="",0,CEILING((U398/$H398),1)*$H398),"")</f>
        <v>1504.8000000000002</v>
      </c>
      <c r="W398" s="37">
        <f>IFERROR(IF(V398=0,"",ROUNDUP(V398/H398,0)*0.01196),"")</f>
        <v>3.4085999999999999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284.09090909090907</v>
      </c>
      <c r="V400" s="309">
        <f>IFERROR(V398/H398,"0")+IFERROR(V399/H399,"0")</f>
        <v>285</v>
      </c>
      <c r="W400" s="309">
        <f>IFERROR(IF(W398="",0,W398),"0")+IFERROR(IF(W399="",0,W399),"0")</f>
        <v>3.4085999999999999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1500</v>
      </c>
      <c r="V401" s="309">
        <f>IFERROR(SUM(V398:V399),"0")</f>
        <v>1504.8000000000002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300</v>
      </c>
      <c r="V403" s="308">
        <f t="shared" ref="V403:V411" si="18">IFERROR(IF(U403="",0,CEILING((U403/$H403),1)*$H403),"")</f>
        <v>300.96000000000004</v>
      </c>
      <c r="W403" s="37">
        <f>IFERROR(IF(V403=0,"",ROUNDUP(V403/H403,0)*0.01196),"")</f>
        <v>0.68171999999999999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500</v>
      </c>
      <c r="V404" s="308">
        <f t="shared" si="18"/>
        <v>501.6</v>
      </c>
      <c r="W404" s="37">
        <f>IFERROR(IF(V404=0,"",ROUNDUP(V404/H404,0)*0.01196),"")</f>
        <v>1.1362000000000001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1000</v>
      </c>
      <c r="V405" s="308">
        <f t="shared" si="18"/>
        <v>1003.2</v>
      </c>
      <c r="W405" s="37">
        <f>IFERROR(IF(V405=0,"",ROUNDUP(V405/H405,0)*0.01196),"")</f>
        <v>2.2724000000000002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340.90909090909088</v>
      </c>
      <c r="V412" s="309">
        <f>IFERROR(V403/H403,"0")+IFERROR(V404/H404,"0")+IFERROR(V405/H405,"0")+IFERROR(V406/H406,"0")+IFERROR(V407/H407,"0")+IFERROR(V408/H408,"0")+IFERROR(V409/H409,"0")+IFERROR(V410/H410,"0")+IFERROR(V411/H411,"0")</f>
        <v>342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4.0903200000000002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1800</v>
      </c>
      <c r="V413" s="309">
        <f>IFERROR(SUM(V403:V411),"0")</f>
        <v>1805.7600000000002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11582.599999999999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11652.519999999999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12430.83427849928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12504.777999999998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23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23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13005.83427849928</v>
      </c>
      <c r="V445" s="309">
        <f>GrossWeightTotalR+PalletQtyTotalR*25</f>
        <v>13079.777999999998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2125.2982603815935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2136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27.25853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253.8</v>
      </c>
      <c r="F452" s="47">
        <f>IFERROR(V122*1,"0")+IFERROR(V123*1,"0")+IFERROR(V124*1,"0")+IFERROR(V125*1,"0")</f>
        <v>502.2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1014.9000000000001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1261.6799999999998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2621.4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2105.7999999999997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109.2</v>
      </c>
      <c r="N452" s="47">
        <f>IFERROR(V361*1,"0")+IFERROR(V362*1,"0")+IFERROR(V366*1,"0")+IFERROR(V367*1,"0")+IFERROR(V368*1,"0")+IFERROR(V369*1,"0")+IFERROR(V370*1,"0")+IFERROR(V371*1,"0")+IFERROR(V375*1,"0")+IFERROR(V379*1,"0")</f>
        <v>18.900000000000002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3764.6400000000003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2023-08-16T11:20:55Z</dcterms:modified>
</cp:coreProperties>
</file>