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V372" i="1" s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V347" i="1"/>
  <c r="U347" i="1"/>
  <c r="W346" i="1"/>
  <c r="V346" i="1"/>
  <c r="M346" i="1"/>
  <c r="V345" i="1"/>
  <c r="W345" i="1" s="1"/>
  <c r="M345" i="1"/>
  <c r="W344" i="1"/>
  <c r="V344" i="1"/>
  <c r="W343" i="1"/>
  <c r="V343" i="1"/>
  <c r="V348" i="1" s="1"/>
  <c r="M343" i="1"/>
  <c r="U341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V340" i="1" s="1"/>
  <c r="U325" i="1"/>
  <c r="V324" i="1"/>
  <c r="U324" i="1"/>
  <c r="W323" i="1"/>
  <c r="V323" i="1"/>
  <c r="W322" i="1"/>
  <c r="V322" i="1"/>
  <c r="V325" i="1" s="1"/>
  <c r="M322" i="1"/>
  <c r="V318" i="1"/>
  <c r="U318" i="1"/>
  <c r="V317" i="1"/>
  <c r="U317" i="1"/>
  <c r="W316" i="1"/>
  <c r="W317" i="1" s="1"/>
  <c r="V316" i="1"/>
  <c r="U314" i="1"/>
  <c r="U313" i="1"/>
  <c r="V312" i="1"/>
  <c r="W312" i="1" s="1"/>
  <c r="V311" i="1"/>
  <c r="W311" i="1" s="1"/>
  <c r="M311" i="1"/>
  <c r="W310" i="1"/>
  <c r="V310" i="1"/>
  <c r="W309" i="1"/>
  <c r="W313" i="1" s="1"/>
  <c r="V309" i="1"/>
  <c r="M309" i="1"/>
  <c r="U307" i="1"/>
  <c r="V306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M269" i="1"/>
  <c r="W268" i="1"/>
  <c r="V268" i="1"/>
  <c r="K452" i="1" s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W255" i="1" s="1"/>
  <c r="V252" i="1"/>
  <c r="V256" i="1" s="1"/>
  <c r="M252" i="1"/>
  <c r="U250" i="1"/>
  <c r="V249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V231" i="1"/>
  <c r="M231" i="1"/>
  <c r="U228" i="1"/>
  <c r="U227" i="1"/>
  <c r="W226" i="1"/>
  <c r="V226" i="1"/>
  <c r="M226" i="1"/>
  <c r="V225" i="1"/>
  <c r="W225" i="1" s="1"/>
  <c r="V224" i="1"/>
  <c r="U222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V216" i="1" s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V207" i="1" s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V180" i="1" s="1"/>
  <c r="M164" i="1"/>
  <c r="U162" i="1"/>
  <c r="V161" i="1"/>
  <c r="U161" i="1"/>
  <c r="W160" i="1"/>
  <c r="V160" i="1"/>
  <c r="W159" i="1"/>
  <c r="V159" i="1"/>
  <c r="W158" i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M122" i="1"/>
  <c r="U119" i="1"/>
  <c r="V118" i="1"/>
  <c r="U118" i="1"/>
  <c r="V117" i="1"/>
  <c r="W117" i="1" s="1"/>
  <c r="W116" i="1"/>
  <c r="V116" i="1"/>
  <c r="V115" i="1"/>
  <c r="W115" i="1" s="1"/>
  <c r="W114" i="1"/>
  <c r="V114" i="1"/>
  <c r="V119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U90" i="1"/>
  <c r="U89" i="1"/>
  <c r="V88" i="1"/>
  <c r="W88" i="1" s="1"/>
  <c r="M88" i="1"/>
  <c r="V87" i="1"/>
  <c r="W87" i="1" s="1"/>
  <c r="M87" i="1"/>
  <c r="W86" i="1"/>
  <c r="V86" i="1"/>
  <c r="V85" i="1"/>
  <c r="W85" i="1" s="1"/>
  <c r="M85" i="1"/>
  <c r="V84" i="1"/>
  <c r="W84" i="1" s="1"/>
  <c r="V83" i="1"/>
  <c r="W83" i="1" s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V63" i="1"/>
  <c r="V81" i="1" s="1"/>
  <c r="M63" i="1"/>
  <c r="U60" i="1"/>
  <c r="U59" i="1"/>
  <c r="V58" i="1"/>
  <c r="W58" i="1" s="1"/>
  <c r="V57" i="1"/>
  <c r="W57" i="1" s="1"/>
  <c r="M57" i="1"/>
  <c r="V56" i="1"/>
  <c r="M56" i="1"/>
  <c r="U53" i="1"/>
  <c r="V52" i="1"/>
  <c r="U52" i="1"/>
  <c r="V51" i="1"/>
  <c r="W51" i="1" s="1"/>
  <c r="M51" i="1"/>
  <c r="V50" i="1"/>
  <c r="V53" i="1" s="1"/>
  <c r="M50" i="1"/>
  <c r="V46" i="1"/>
  <c r="U46" i="1"/>
  <c r="V45" i="1"/>
  <c r="U45" i="1"/>
  <c r="V44" i="1"/>
  <c r="W44" i="1" s="1"/>
  <c r="W45" i="1" s="1"/>
  <c r="M44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U442" i="1" s="1"/>
  <c r="V23" i="1"/>
  <c r="U23" i="1"/>
  <c r="V22" i="1"/>
  <c r="V24" i="1" s="1"/>
  <c r="H10" i="1"/>
  <c r="A9" i="1"/>
  <c r="A10" i="1" s="1"/>
  <c r="D7" i="1"/>
  <c r="N6" i="1"/>
  <c r="M2" i="1"/>
  <c r="H9" i="1" l="1"/>
  <c r="W89" i="1"/>
  <c r="W37" i="1"/>
  <c r="W101" i="1"/>
  <c r="W118" i="1"/>
  <c r="F9" i="1"/>
  <c r="F10" i="1"/>
  <c r="U446" i="1"/>
  <c r="W50" i="1"/>
  <c r="W52" i="1" s="1"/>
  <c r="W63" i="1"/>
  <c r="W80" i="1" s="1"/>
  <c r="V80" i="1"/>
  <c r="V90" i="1"/>
  <c r="V102" i="1"/>
  <c r="H452" i="1"/>
  <c r="V155" i="1"/>
  <c r="W138" i="1"/>
  <c r="W155" i="1" s="1"/>
  <c r="W161" i="1"/>
  <c r="V181" i="1"/>
  <c r="V238" i="1"/>
  <c r="V250" i="1"/>
  <c r="W247" i="1"/>
  <c r="W249" i="1" s="1"/>
  <c r="J452" i="1"/>
  <c r="V255" i="1"/>
  <c r="W269" i="1"/>
  <c r="V277" i="1"/>
  <c r="V307" i="1"/>
  <c r="W304" i="1"/>
  <c r="W306" i="1" s="1"/>
  <c r="V313" i="1"/>
  <c r="W347" i="1"/>
  <c r="P452" i="1"/>
  <c r="V424" i="1"/>
  <c r="W422" i="1"/>
  <c r="W424" i="1" s="1"/>
  <c r="W440" i="1"/>
  <c r="V89" i="1"/>
  <c r="V101" i="1"/>
  <c r="V134" i="1"/>
  <c r="W131" i="1"/>
  <c r="W134" i="1" s="1"/>
  <c r="G452" i="1"/>
  <c r="V222" i="1"/>
  <c r="W218" i="1"/>
  <c r="W221" i="1" s="1"/>
  <c r="V228" i="1"/>
  <c r="W224" i="1"/>
  <c r="W227" i="1" s="1"/>
  <c r="V276" i="1"/>
  <c r="W284" i="1"/>
  <c r="W285" i="1" s="1"/>
  <c r="V285" i="1"/>
  <c r="V286" i="1"/>
  <c r="W292" i="1"/>
  <c r="W293" i="1" s="1"/>
  <c r="V293" i="1"/>
  <c r="V294" i="1"/>
  <c r="V341" i="1"/>
  <c r="W327" i="1"/>
  <c r="W340" i="1" s="1"/>
  <c r="V364" i="1"/>
  <c r="V395" i="1"/>
  <c r="V418" i="1"/>
  <c r="W415" i="1"/>
  <c r="W417" i="1" s="1"/>
  <c r="V425" i="1"/>
  <c r="V434" i="1"/>
  <c r="W432" i="1"/>
  <c r="W434" i="1" s="1"/>
  <c r="E452" i="1"/>
  <c r="V60" i="1"/>
  <c r="J9" i="1"/>
  <c r="V444" i="1"/>
  <c r="B452" i="1"/>
  <c r="V443" i="1"/>
  <c r="V33" i="1"/>
  <c r="V442" i="1" s="1"/>
  <c r="D452" i="1"/>
  <c r="V59" i="1"/>
  <c r="V446" i="1" s="1"/>
  <c r="W104" i="1"/>
  <c r="W111" i="1" s="1"/>
  <c r="V112" i="1"/>
  <c r="F452" i="1"/>
  <c r="V126" i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V363" i="1"/>
  <c r="V376" i="1"/>
  <c r="W375" i="1"/>
  <c r="W376" i="1" s="1"/>
  <c r="V377" i="1"/>
  <c r="V396" i="1"/>
  <c r="V417" i="1"/>
  <c r="V435" i="1"/>
  <c r="I452" i="1"/>
  <c r="W22" i="1"/>
  <c r="W23" i="1" s="1"/>
  <c r="W26" i="1"/>
  <c r="W32" i="1" s="1"/>
  <c r="C452" i="1"/>
  <c r="W56" i="1"/>
  <c r="W59" i="1" s="1"/>
  <c r="W122" i="1"/>
  <c r="W126" i="1" s="1"/>
  <c r="V127" i="1"/>
  <c r="V221" i="1"/>
  <c r="V227" i="1"/>
  <c r="W238" i="1"/>
  <c r="W280" i="1"/>
  <c r="W281" i="1" s="1"/>
  <c r="V281" i="1"/>
  <c r="V282" i="1"/>
  <c r="W288" i="1"/>
  <c r="W289" i="1" s="1"/>
  <c r="V289" i="1"/>
  <c r="V290" i="1"/>
  <c r="L452" i="1"/>
  <c r="W297" i="1"/>
  <c r="W301" i="1" s="1"/>
  <c r="V301" i="1"/>
  <c r="W324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N452" i="1"/>
  <c r="O452" i="1"/>
  <c r="W447" i="1" l="1"/>
  <c r="V445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<sst xmlns="http://schemas.openxmlformats.org/spreadsheetml/2006/main" count="1743" uniqueCount="721">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</sst>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/>
      <c r="I5" s="322"/>
      <c r="J5" s="322"/>
      <c r="K5" s="320"/>
      <c r="M5" s="25" t="s">
        <v>10</v>
      </c>
      <c r="N5" s="323">
        <v>45156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1" customFormat="1" ht="24" customHeight="1" x14ac:dyDescent="0.2">
      <c r="A6" s="316" t="s">
        <v>13</v>
      </c>
      <c r="B6" s="317"/>
      <c r="C6" s="318"/>
      <c r="D6" s="328" t="s">
        <v>14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Пятница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9" t="str">
        <f>IFERROR(VLOOKUP(DeliveryAddress,Table,3,0),1)</f>
        <v>1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1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0.41666666666666669</v>
      </c>
      <c r="O8" s="324"/>
      <c r="Q8" s="315"/>
      <c r="R8" s="326"/>
      <c r="S8" s="335"/>
      <c r="T8" s="336"/>
      <c r="Y8" s="52"/>
      <c r="Z8" s="52"/>
      <c r="AA8" s="52"/>
    </row>
    <row r="9" spans="1:28" s="301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1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2" t="s">
        <v>56</v>
      </c>
      <c r="S18" s="302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0</v>
      </c>
      <c r="V81" s="309">
        <f>IFERROR(SUM(V63:V79),"0")</f>
        <v>0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500</v>
      </c>
      <c r="V104" s="308">
        <f t="shared" ref="V104:V110" si="6">IFERROR(IF(U104="",0,CEILING((U104/$H104),1)*$H104),"")</f>
        <v>502.2</v>
      </c>
      <c r="W104" s="37">
        <f>IFERROR(IF(V104=0,"",ROUNDUP(V104/H104,0)*0.02175),"")</f>
        <v>1.3484999999999998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61.728395061728399</v>
      </c>
      <c r="V111" s="309">
        <f>IFERROR(V104/H104,"0")+IFERROR(V105/H105,"0")+IFERROR(V106/H106,"0")+IFERROR(V107/H107,"0")+IFERROR(V108/H108,"0")+IFERROR(V109/H109,"0")+IFERROR(V110/H110,"0")</f>
        <v>62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1.3484999999999998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500</v>
      </c>
      <c r="V112" s="309">
        <f>IFERROR(SUM(V104:V110),"0")</f>
        <v>502.2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0</v>
      </c>
      <c r="V126" s="309">
        <f>IFERROR(V122/H122,"0")+IFERROR(V123/H123,"0")+IFERROR(V124/H124,"0")+IFERROR(V125/H125,"0")</f>
        <v>0</v>
      </c>
      <c r="W126" s="309">
        <f>IFERROR(IF(W122="",0,W122),"0")+IFERROR(IF(W123="",0,W123),"0")+IFERROR(IF(W124="",0,W124),"0")+IFERROR(IF(W125="",0,W125),"0")</f>
        <v>0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0</v>
      </c>
      <c r="V127" s="309">
        <f>IFERROR(SUM(V122:V125),"0")</f>
        <v>0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0</v>
      </c>
      <c r="V207" s="309">
        <f>IFERROR(SUM(V183:V205),"0")</f>
        <v>0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0</v>
      </c>
      <c r="V215" s="309">
        <f>IFERROR(V209/H209,"0")+IFERROR(V210/H210,"0")+IFERROR(V211/H211,"0")+IFERROR(V212/H212,"0")+IFERROR(V213/H213,"0")+IFERROR(V214/H214,"0")</f>
        <v>0</v>
      </c>
      <c r="W215" s="309">
        <f>IFERROR(IF(W209="",0,W209),"0")+IFERROR(IF(W210="",0,W210),"0")+IFERROR(IF(W211="",0,W211),"0")+IFERROR(IF(W212="",0,W212),"0")+IFERROR(IF(W213="",0,W213),"0")+IFERROR(IF(W214="",0,W214),"0")</f>
        <v>0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0</v>
      </c>
      <c r="V216" s="309">
        <f>IFERROR(SUM(V209:V214),"0")</f>
        <v>0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200</v>
      </c>
      <c r="V272" s="308">
        <f t="shared" si="13"/>
        <v>210</v>
      </c>
      <c r="W272" s="37">
        <f>IFERROR(IF(V272=0,"",ROUNDUP(V272/H272,0)*0.02175),"")</f>
        <v>0.30449999999999999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13.333333333333334</v>
      </c>
      <c r="V276" s="309">
        <f>IFERROR(V268/H268,"0")+IFERROR(V269/H269,"0")+IFERROR(V270/H270,"0")+IFERROR(V271/H271,"0")+IFERROR(V272/H272,"0")+IFERROR(V273/H273,"0")+IFERROR(V274/H274,"0")+IFERROR(V275/H275,"0")</f>
        <v>14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0.30449999999999999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200</v>
      </c>
      <c r="V277" s="309">
        <f>IFERROR(SUM(V268:V275),"0")</f>
        <v>210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500</v>
      </c>
      <c r="V279" s="308">
        <f>IFERROR(IF(U279="",0,CEILING((U279/$H279),1)*$H279),"")</f>
        <v>510</v>
      </c>
      <c r="W279" s="37">
        <f>IFERROR(IF(V279=0,"",ROUNDUP(V279/H279,0)*0.02175),"")</f>
        <v>0.73949999999999994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33.333333333333336</v>
      </c>
      <c r="V281" s="309">
        <f>IFERROR(V279/H279,"0")+IFERROR(V280/H280,"0")</f>
        <v>34</v>
      </c>
      <c r="W281" s="309">
        <f>IFERROR(IF(W279="",0,W279),"0")+IFERROR(IF(W280="",0,W280),"0")</f>
        <v>0.73949999999999994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500</v>
      </c>
      <c r="V282" s="309">
        <f>IFERROR(SUM(V279:V280),"0")</f>
        <v>510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3000</v>
      </c>
      <c r="V386" s="308">
        <f t="shared" si="17"/>
        <v>3004.32</v>
      </c>
      <c r="W386" s="37">
        <f>IFERROR(IF(V386=0,"",ROUNDUP(V386/H386,0)*0.01196),"")</f>
        <v>6.8052400000000004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1500</v>
      </c>
      <c r="V388" s="308">
        <f t="shared" si="17"/>
        <v>1504.8000000000002</v>
      </c>
      <c r="W388" s="37">
        <f>IFERROR(IF(V388=0,"",ROUNDUP(V388/H388,0)*0.01196),"")</f>
        <v>3.4085999999999999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852.27272727272725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854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10.213840000000001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4500</v>
      </c>
      <c r="V396" s="309">
        <f>IFERROR(SUM(V385:V394),"0")</f>
        <v>4509.1200000000008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0</v>
      </c>
      <c r="V412" s="309">
        <f>IFERROR(V403/H403,"0")+IFERROR(V404/H404,"0")+IFERROR(V405/H405,"0")+IFERROR(V406/H406,"0")+IFERROR(V407/H407,"0")+IFERROR(V408/H408,"0")+IFERROR(V409/H409,"0")+IFERROR(V410/H410,"0")+IFERROR(V411/H411,"0")</f>
        <v>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0</v>
      </c>
      <c r="V413" s="309">
        <f>IFERROR(SUM(V403:V411),"0")</f>
        <v>0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5700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5731.3200000000006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6064.0329966329964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6096.768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11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11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6339.0329966329964</v>
      </c>
      <c r="V445" s="309">
        <f>GrossWeightTotalR+PalletQtyTotalR*25</f>
        <v>6371.768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960.66778900112229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964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12.606340000000001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502.2</v>
      </c>
      <c r="F452" s="47">
        <f>IFERROR(V122*1,"0")+IFERROR(V123*1,"0")+IFERROR(V124*1,"0")+IFERROR(V125*1,"0")</f>
        <v>0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720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4509.1200000000008</v>
      </c>
      <c r="P452" s="47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2023-08-16T11:21:00Z</dcterms:modified>
</cp:coreProperties>
</file>