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U440" i="1"/>
  <c r="V439" i="1"/>
  <c r="W439" i="1" s="1"/>
  <c r="V438" i="1"/>
  <c r="W438" i="1" s="1"/>
  <c r="V437" i="1"/>
  <c r="U435" i="1"/>
  <c r="V434" i="1"/>
  <c r="U434" i="1"/>
  <c r="W433" i="1"/>
  <c r="V433" i="1"/>
  <c r="W432" i="1"/>
  <c r="W434" i="1" s="1"/>
  <c r="V432" i="1"/>
  <c r="V435" i="1" s="1"/>
  <c r="U430" i="1"/>
  <c r="U429" i="1"/>
  <c r="V428" i="1"/>
  <c r="W428" i="1" s="1"/>
  <c r="V427" i="1"/>
  <c r="V429" i="1" s="1"/>
  <c r="U425" i="1"/>
  <c r="V424" i="1"/>
  <c r="U424" i="1"/>
  <c r="W423" i="1"/>
  <c r="V423" i="1"/>
  <c r="W422" i="1"/>
  <c r="V422" i="1"/>
  <c r="V418" i="1"/>
  <c r="U418" i="1"/>
  <c r="U417" i="1"/>
  <c r="V416" i="1"/>
  <c r="W416" i="1" s="1"/>
  <c r="M416" i="1"/>
  <c r="W415" i="1"/>
  <c r="V415" i="1"/>
  <c r="M415" i="1"/>
  <c r="U413" i="1"/>
  <c r="U412" i="1"/>
  <c r="W411" i="1"/>
  <c r="V411" i="1"/>
  <c r="V410" i="1"/>
  <c r="W410" i="1" s="1"/>
  <c r="W409" i="1"/>
  <c r="V409" i="1"/>
  <c r="V408" i="1"/>
  <c r="W408" i="1" s="1"/>
  <c r="W407" i="1"/>
  <c r="V407" i="1"/>
  <c r="V406" i="1"/>
  <c r="W406" i="1" s="1"/>
  <c r="W405" i="1"/>
  <c r="V405" i="1"/>
  <c r="V404" i="1"/>
  <c r="V412" i="1" s="1"/>
  <c r="W403" i="1"/>
  <c r="V403" i="1"/>
  <c r="U401" i="1"/>
  <c r="U400" i="1"/>
  <c r="V399" i="1"/>
  <c r="W399" i="1" s="1"/>
  <c r="V398" i="1"/>
  <c r="V400" i="1" s="1"/>
  <c r="M398" i="1"/>
  <c r="U396" i="1"/>
  <c r="U395" i="1"/>
  <c r="V394" i="1"/>
  <c r="W394" i="1" s="1"/>
  <c r="V393" i="1"/>
  <c r="W393" i="1" s="1"/>
  <c r="M393" i="1"/>
  <c r="V392" i="1"/>
  <c r="W392" i="1" s="1"/>
  <c r="W391" i="1"/>
  <c r="V391" i="1"/>
  <c r="V390" i="1"/>
  <c r="W390" i="1" s="1"/>
  <c r="W389" i="1"/>
  <c r="V389" i="1"/>
  <c r="M389" i="1"/>
  <c r="V388" i="1"/>
  <c r="W388" i="1" s="1"/>
  <c r="M388" i="1"/>
  <c r="V387" i="1"/>
  <c r="W387" i="1" s="1"/>
  <c r="W386" i="1"/>
  <c r="V386" i="1"/>
  <c r="M386" i="1"/>
  <c r="V385" i="1"/>
  <c r="M385" i="1"/>
  <c r="U381" i="1"/>
  <c r="U380" i="1"/>
  <c r="V379" i="1"/>
  <c r="U377" i="1"/>
  <c r="V376" i="1"/>
  <c r="U376" i="1"/>
  <c r="V375" i="1"/>
  <c r="V377" i="1" s="1"/>
  <c r="U373" i="1"/>
  <c r="U372" i="1"/>
  <c r="V371" i="1"/>
  <c r="W371" i="1" s="1"/>
  <c r="V370" i="1"/>
  <c r="W370" i="1" s="1"/>
  <c r="M370" i="1"/>
  <c r="V369" i="1"/>
  <c r="W369" i="1" s="1"/>
  <c r="M369" i="1"/>
  <c r="V368" i="1"/>
  <c r="W368" i="1" s="1"/>
  <c r="M368" i="1"/>
  <c r="W367" i="1"/>
  <c r="V367" i="1"/>
  <c r="V366" i="1"/>
  <c r="W366" i="1" s="1"/>
  <c r="W372" i="1" s="1"/>
  <c r="M366" i="1"/>
  <c r="U364" i="1"/>
  <c r="V363" i="1"/>
  <c r="U363" i="1"/>
  <c r="V362" i="1"/>
  <c r="W362" i="1" s="1"/>
  <c r="M362" i="1"/>
  <c r="V361" i="1"/>
  <c r="V364" i="1" s="1"/>
  <c r="M361" i="1"/>
  <c r="U358" i="1"/>
  <c r="U357" i="1"/>
  <c r="V356" i="1"/>
  <c r="W356" i="1" s="1"/>
  <c r="V355" i="1"/>
  <c r="V354" i="1"/>
  <c r="W354" i="1" s="1"/>
  <c r="V352" i="1"/>
  <c r="U352" i="1"/>
  <c r="V351" i="1"/>
  <c r="U351" i="1"/>
  <c r="W350" i="1"/>
  <c r="W351" i="1" s="1"/>
  <c r="V350" i="1"/>
  <c r="U348" i="1"/>
  <c r="U347" i="1"/>
  <c r="V346" i="1"/>
  <c r="W346" i="1" s="1"/>
  <c r="M346" i="1"/>
  <c r="V345" i="1"/>
  <c r="W345" i="1" s="1"/>
  <c r="M345" i="1"/>
  <c r="V344" i="1"/>
  <c r="W344" i="1" s="1"/>
  <c r="V343" i="1"/>
  <c r="M343" i="1"/>
  <c r="U341" i="1"/>
  <c r="U340" i="1"/>
  <c r="V339" i="1"/>
  <c r="W339" i="1" s="1"/>
  <c r="M339" i="1"/>
  <c r="V338" i="1"/>
  <c r="W338" i="1" s="1"/>
  <c r="W337" i="1"/>
  <c r="V337" i="1"/>
  <c r="M337" i="1"/>
  <c r="V336" i="1"/>
  <c r="W336" i="1" s="1"/>
  <c r="V335" i="1"/>
  <c r="W335" i="1" s="1"/>
  <c r="M335" i="1"/>
  <c r="W334" i="1"/>
  <c r="V334" i="1"/>
  <c r="V333" i="1"/>
  <c r="W333" i="1" s="1"/>
  <c r="M333" i="1"/>
  <c r="V332" i="1"/>
  <c r="W332" i="1" s="1"/>
  <c r="V331" i="1"/>
  <c r="W331" i="1" s="1"/>
  <c r="M331" i="1"/>
  <c r="V330" i="1"/>
  <c r="W330" i="1" s="1"/>
  <c r="M330" i="1"/>
  <c r="V329" i="1"/>
  <c r="W329" i="1" s="1"/>
  <c r="M329" i="1"/>
  <c r="W328" i="1"/>
  <c r="V328" i="1"/>
  <c r="V327" i="1"/>
  <c r="V340" i="1" s="1"/>
  <c r="U325" i="1"/>
  <c r="U324" i="1"/>
  <c r="V323" i="1"/>
  <c r="W323" i="1" s="1"/>
  <c r="V322" i="1"/>
  <c r="M322" i="1"/>
  <c r="U318" i="1"/>
  <c r="U317" i="1"/>
  <c r="V316" i="1"/>
  <c r="U314" i="1"/>
  <c r="V313" i="1"/>
  <c r="U313" i="1"/>
  <c r="V312" i="1"/>
  <c r="W312" i="1" s="1"/>
  <c r="W311" i="1"/>
  <c r="V311" i="1"/>
  <c r="M311" i="1"/>
  <c r="V310" i="1"/>
  <c r="W310" i="1" s="1"/>
  <c r="V309" i="1"/>
  <c r="M309" i="1"/>
  <c r="V307" i="1"/>
  <c r="U307" i="1"/>
  <c r="V306" i="1"/>
  <c r="U306" i="1"/>
  <c r="V305" i="1"/>
  <c r="W305" i="1" s="1"/>
  <c r="M305" i="1"/>
  <c r="W304" i="1"/>
  <c r="V304" i="1"/>
  <c r="M304" i="1"/>
  <c r="U302" i="1"/>
  <c r="U301" i="1"/>
  <c r="W300" i="1"/>
  <c r="V300" i="1"/>
  <c r="M300" i="1"/>
  <c r="V299" i="1"/>
  <c r="V298" i="1"/>
  <c r="W298" i="1" s="1"/>
  <c r="M298" i="1"/>
  <c r="W297" i="1"/>
  <c r="V297" i="1"/>
  <c r="L452" i="1" s="1"/>
  <c r="M297" i="1"/>
  <c r="V294" i="1"/>
  <c r="U294" i="1"/>
  <c r="V293" i="1"/>
  <c r="U293" i="1"/>
  <c r="W292" i="1"/>
  <c r="W293" i="1" s="1"/>
  <c r="V292" i="1"/>
  <c r="M292" i="1"/>
  <c r="V290" i="1"/>
  <c r="U290" i="1"/>
  <c r="V289" i="1"/>
  <c r="U289" i="1"/>
  <c r="W288" i="1"/>
  <c r="W289" i="1" s="1"/>
  <c r="V288" i="1"/>
  <c r="M288" i="1"/>
  <c r="V286" i="1"/>
  <c r="U286" i="1"/>
  <c r="V285" i="1"/>
  <c r="U285" i="1"/>
  <c r="W284" i="1"/>
  <c r="W285" i="1" s="1"/>
  <c r="V284" i="1"/>
  <c r="M284" i="1"/>
  <c r="U282" i="1"/>
  <c r="U281" i="1"/>
  <c r="W280" i="1"/>
  <c r="V280" i="1"/>
  <c r="M280" i="1"/>
  <c r="V279" i="1"/>
  <c r="M279" i="1"/>
  <c r="U277" i="1"/>
  <c r="U276" i="1"/>
  <c r="V275" i="1"/>
  <c r="W275" i="1" s="1"/>
  <c r="M275" i="1"/>
  <c r="W274" i="1"/>
  <c r="V274" i="1"/>
  <c r="M274" i="1"/>
  <c r="V273" i="1"/>
  <c r="W273" i="1" s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8" i="1"/>
  <c r="M268" i="1"/>
  <c r="U264" i="1"/>
  <c r="U263" i="1"/>
  <c r="V262" i="1"/>
  <c r="M262" i="1"/>
  <c r="U260" i="1"/>
  <c r="U259" i="1"/>
  <c r="V258" i="1"/>
  <c r="M258" i="1"/>
  <c r="U256" i="1"/>
  <c r="U255" i="1"/>
  <c r="V254" i="1"/>
  <c r="W254" i="1" s="1"/>
  <c r="M254" i="1"/>
  <c r="W253" i="1"/>
  <c r="V253" i="1"/>
  <c r="M253" i="1"/>
  <c r="V252" i="1"/>
  <c r="V255" i="1" s="1"/>
  <c r="M252" i="1"/>
  <c r="V250" i="1"/>
  <c r="U250" i="1"/>
  <c r="U249" i="1"/>
  <c r="V248" i="1"/>
  <c r="W248" i="1" s="1"/>
  <c r="M248" i="1"/>
  <c r="W247" i="1"/>
  <c r="V247" i="1"/>
  <c r="M247" i="1"/>
  <c r="U244" i="1"/>
  <c r="U243" i="1"/>
  <c r="W242" i="1"/>
  <c r="V242" i="1"/>
  <c r="M242" i="1"/>
  <c r="V241" i="1"/>
  <c r="M241" i="1"/>
  <c r="U239" i="1"/>
  <c r="U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M231" i="1"/>
  <c r="V228" i="1"/>
  <c r="U228" i="1"/>
  <c r="U227" i="1"/>
  <c r="V226" i="1"/>
  <c r="W226" i="1" s="1"/>
  <c r="M226" i="1"/>
  <c r="W225" i="1"/>
  <c r="V225" i="1"/>
  <c r="W224" i="1"/>
  <c r="W227" i="1" s="1"/>
  <c r="V224" i="1"/>
  <c r="V227" i="1" s="1"/>
  <c r="V222" i="1"/>
  <c r="U222" i="1"/>
  <c r="U221" i="1"/>
  <c r="V220" i="1"/>
  <c r="W220" i="1" s="1"/>
  <c r="M220" i="1"/>
  <c r="W219" i="1"/>
  <c r="V219" i="1"/>
  <c r="W218" i="1"/>
  <c r="W221" i="1" s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W209" i="1" s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H452" i="1" s="1"/>
  <c r="M138" i="1"/>
  <c r="U135" i="1"/>
  <c r="V134" i="1"/>
  <c r="U134" i="1"/>
  <c r="W133" i="1"/>
  <c r="V133" i="1"/>
  <c r="M133" i="1"/>
  <c r="V132" i="1"/>
  <c r="W132" i="1" s="1"/>
  <c r="M132" i="1"/>
  <c r="W131" i="1"/>
  <c r="V131" i="1"/>
  <c r="G452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W122" i="1" s="1"/>
  <c r="W126" i="1" s="1"/>
  <c r="M122" i="1"/>
  <c r="U119" i="1"/>
  <c r="U118" i="1"/>
  <c r="V117" i="1"/>
  <c r="W117" i="1" s="1"/>
  <c r="V116" i="1"/>
  <c r="W116" i="1" s="1"/>
  <c r="V115" i="1"/>
  <c r="W115" i="1" s="1"/>
  <c r="V114" i="1"/>
  <c r="M114" i="1"/>
  <c r="U112" i="1"/>
  <c r="U111" i="1"/>
  <c r="V110" i="1"/>
  <c r="W110" i="1" s="1"/>
  <c r="M110" i="1"/>
  <c r="W109" i="1"/>
  <c r="V109" i="1"/>
  <c r="W108" i="1"/>
  <c r="V108" i="1"/>
  <c r="W107" i="1"/>
  <c r="W111" i="1" s="1"/>
  <c r="V107" i="1"/>
  <c r="W106" i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V89" i="1" s="1"/>
  <c r="W83" i="1"/>
  <c r="V83" i="1"/>
  <c r="M83" i="1"/>
  <c r="U81" i="1"/>
  <c r="U80" i="1"/>
  <c r="W79" i="1"/>
  <c r="V79" i="1"/>
  <c r="M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V63" i="1"/>
  <c r="M63" i="1"/>
  <c r="U60" i="1"/>
  <c r="U59" i="1"/>
  <c r="V58" i="1"/>
  <c r="W58" i="1" s="1"/>
  <c r="W57" i="1"/>
  <c r="V57" i="1"/>
  <c r="M57" i="1"/>
  <c r="V56" i="1"/>
  <c r="D452" i="1" s="1"/>
  <c r="M56" i="1"/>
  <c r="U53" i="1"/>
  <c r="U52" i="1"/>
  <c r="V51" i="1"/>
  <c r="W51" i="1" s="1"/>
  <c r="M51" i="1"/>
  <c r="V50" i="1"/>
  <c r="V52" i="1" s="1"/>
  <c r="M50" i="1"/>
  <c r="U46" i="1"/>
  <c r="V45" i="1"/>
  <c r="U45" i="1"/>
  <c r="V44" i="1"/>
  <c r="W44" i="1" s="1"/>
  <c r="W45" i="1" s="1"/>
  <c r="M44" i="1"/>
  <c r="U42" i="1"/>
  <c r="V41" i="1"/>
  <c r="U41" i="1"/>
  <c r="V40" i="1"/>
  <c r="W40" i="1" s="1"/>
  <c r="W41" i="1" s="1"/>
  <c r="M40" i="1"/>
  <c r="U38" i="1"/>
  <c r="V37" i="1"/>
  <c r="U37" i="1"/>
  <c r="V36" i="1"/>
  <c r="W36" i="1" s="1"/>
  <c r="M36" i="1"/>
  <c r="V35" i="1"/>
  <c r="V38" i="1" s="1"/>
  <c r="M35" i="1"/>
  <c r="U33" i="1"/>
  <c r="U32" i="1"/>
  <c r="W31" i="1"/>
  <c r="V31" i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3" i="1" s="1"/>
  <c r="M26" i="1"/>
  <c r="U24" i="1"/>
  <c r="U23" i="1"/>
  <c r="V22" i="1"/>
  <c r="V23" i="1" s="1"/>
  <c r="H10" i="1"/>
  <c r="A9" i="1"/>
  <c r="F10" i="1" s="1"/>
  <c r="D7" i="1"/>
  <c r="N6" i="1"/>
  <c r="M2" i="1"/>
  <c r="J9" i="1" l="1"/>
  <c r="V118" i="1"/>
  <c r="W114" i="1"/>
  <c r="W118" i="1" s="1"/>
  <c r="H9" i="1"/>
  <c r="W35" i="1"/>
  <c r="W37" i="1" s="1"/>
  <c r="V42" i="1"/>
  <c r="V46" i="1"/>
  <c r="V60" i="1"/>
  <c r="W92" i="1"/>
  <c r="W101" i="1" s="1"/>
  <c r="V101" i="1"/>
  <c r="V102" i="1"/>
  <c r="V119" i="1"/>
  <c r="V161" i="1"/>
  <c r="V162" i="1"/>
  <c r="W158" i="1"/>
  <c r="W161" i="1" s="1"/>
  <c r="W215" i="1"/>
  <c r="V259" i="1"/>
  <c r="V260" i="1"/>
  <c r="W258" i="1"/>
  <c r="W259" i="1" s="1"/>
  <c r="V317" i="1"/>
  <c r="V318" i="1"/>
  <c r="W316" i="1"/>
  <c r="W317" i="1" s="1"/>
  <c r="O452" i="1"/>
  <c r="V395" i="1"/>
  <c r="W385" i="1"/>
  <c r="W395" i="1" s="1"/>
  <c r="W417" i="1"/>
  <c r="V444" i="1"/>
  <c r="B452" i="1"/>
  <c r="V443" i="1"/>
  <c r="V263" i="1"/>
  <c r="V264" i="1"/>
  <c r="W262" i="1"/>
  <c r="W263" i="1" s="1"/>
  <c r="M452" i="1"/>
  <c r="V324" i="1"/>
  <c r="W322" i="1"/>
  <c r="W324" i="1" s="1"/>
  <c r="V325" i="1"/>
  <c r="V347" i="1"/>
  <c r="V348" i="1"/>
  <c r="W343" i="1"/>
  <c r="W347" i="1" s="1"/>
  <c r="V357" i="1"/>
  <c r="W355" i="1"/>
  <c r="W357" i="1" s="1"/>
  <c r="V358" i="1"/>
  <c r="V440" i="1"/>
  <c r="V441" i="1"/>
  <c r="W437" i="1"/>
  <c r="W440" i="1" s="1"/>
  <c r="A10" i="1"/>
  <c r="W22" i="1"/>
  <c r="W23" i="1" s="1"/>
  <c r="U442" i="1"/>
  <c r="W26" i="1"/>
  <c r="W32" i="1" s="1"/>
  <c r="V32" i="1"/>
  <c r="V446" i="1" s="1"/>
  <c r="C452" i="1"/>
  <c r="W56" i="1"/>
  <c r="W59" i="1" s="1"/>
  <c r="E452" i="1"/>
  <c r="V81" i="1"/>
  <c r="V90" i="1"/>
  <c r="W155" i="1"/>
  <c r="V155" i="1"/>
  <c r="V207" i="1"/>
  <c r="J452" i="1"/>
  <c r="K452" i="1"/>
  <c r="V276" i="1"/>
  <c r="V277" i="1"/>
  <c r="W268" i="1"/>
  <c r="W276" i="1" s="1"/>
  <c r="V373" i="1"/>
  <c r="P452" i="1"/>
  <c r="V59" i="1"/>
  <c r="F9" i="1"/>
  <c r="U446" i="1"/>
  <c r="V24" i="1"/>
  <c r="W50" i="1"/>
  <c r="W52" i="1" s="1"/>
  <c r="V53" i="1"/>
  <c r="W63" i="1"/>
  <c r="W80" i="1" s="1"/>
  <c r="V80" i="1"/>
  <c r="W84" i="1"/>
  <c r="W89" i="1" s="1"/>
  <c r="V112" i="1"/>
  <c r="W134" i="1"/>
  <c r="V180" i="1"/>
  <c r="V181" i="1"/>
  <c r="W164" i="1"/>
  <c r="W180" i="1" s="1"/>
  <c r="W206" i="1"/>
  <c r="V216" i="1"/>
  <c r="V238" i="1"/>
  <c r="V243" i="1"/>
  <c r="V244" i="1"/>
  <c r="W241" i="1"/>
  <c r="W243" i="1" s="1"/>
  <c r="W249" i="1"/>
  <c r="V281" i="1"/>
  <c r="V282" i="1"/>
  <c r="W279" i="1"/>
  <c r="W281" i="1" s="1"/>
  <c r="V302" i="1"/>
  <c r="W299" i="1"/>
  <c r="W301" i="1" s="1"/>
  <c r="W306" i="1"/>
  <c r="V314" i="1"/>
  <c r="V380" i="1"/>
  <c r="V381" i="1"/>
  <c r="W379" i="1"/>
  <c r="W380" i="1" s="1"/>
  <c r="V396" i="1"/>
  <c r="W424" i="1"/>
  <c r="V127" i="1"/>
  <c r="V206" i="1"/>
  <c r="V215" i="1"/>
  <c r="V249" i="1"/>
  <c r="V372" i="1"/>
  <c r="V413" i="1"/>
  <c r="V417" i="1"/>
  <c r="V425" i="1"/>
  <c r="I452" i="1"/>
  <c r="V126" i="1"/>
  <c r="V239" i="1"/>
  <c r="V256" i="1"/>
  <c r="V301" i="1"/>
  <c r="W327" i="1"/>
  <c r="W340" i="1" s="1"/>
  <c r="V341" i="1"/>
  <c r="W375" i="1"/>
  <c r="W376" i="1" s="1"/>
  <c r="V401" i="1"/>
  <c r="W404" i="1"/>
  <c r="W412" i="1" s="1"/>
  <c r="V430" i="1"/>
  <c r="F452" i="1"/>
  <c r="N452" i="1"/>
  <c r="V135" i="1"/>
  <c r="V156" i="1"/>
  <c r="W231" i="1"/>
  <c r="W238" i="1" s="1"/>
  <c r="W252" i="1"/>
  <c r="W255" i="1" s="1"/>
  <c r="W309" i="1"/>
  <c r="W313" i="1" s="1"/>
  <c r="W361" i="1"/>
  <c r="W363" i="1" s="1"/>
  <c r="W398" i="1"/>
  <c r="W400" i="1" s="1"/>
  <c r="W427" i="1"/>
  <c r="W429" i="1" s="1"/>
  <c r="V442" i="1" l="1"/>
  <c r="V445" i="1"/>
  <c r="W447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<sst xmlns="http://schemas.openxmlformats.org/spreadsheetml/2006/main" count="1743" uniqueCount="721">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</sst>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/>
      <c r="I5" s="322"/>
      <c r="J5" s="322"/>
      <c r="K5" s="320"/>
      <c r="M5" s="25" t="s">
        <v>10</v>
      </c>
      <c r="N5" s="323">
        <v>45156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1" customFormat="1" ht="24" customHeight="1" x14ac:dyDescent="0.2">
      <c r="A6" s="316" t="s">
        <v>13</v>
      </c>
      <c r="B6" s="317"/>
      <c r="C6" s="318"/>
      <c r="D6" s="328" t="s">
        <v>684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Пятница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9" t="str">
        <f>IFERROR(VLOOKUP(DeliveryAddress,Table,3,0),1)</f>
        <v>3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1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0.33333333333333331</v>
      </c>
      <c r="O8" s="324"/>
      <c r="Q8" s="315"/>
      <c r="R8" s="326"/>
      <c r="S8" s="335"/>
      <c r="T8" s="336"/>
      <c r="Y8" s="52"/>
      <c r="Z8" s="52"/>
      <c r="AA8" s="52"/>
    </row>
    <row r="9" spans="1:28" s="301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1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2" t="s">
        <v>56</v>
      </c>
      <c r="S18" s="302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100</v>
      </c>
      <c r="V50" s="308">
        <f>IFERROR(IF(U50="",0,CEILING((U50/$H50),1)*$H50),"")</f>
        <v>108</v>
      </c>
      <c r="W50" s="37">
        <f>IFERROR(IF(V50=0,"",ROUNDUP(V50/H50,0)*0.02175),"")</f>
        <v>0.21749999999999997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135</v>
      </c>
      <c r="V51" s="308">
        <f>IFERROR(IF(U51="",0,CEILING((U51/$H51),1)*$H51),"")</f>
        <v>135</v>
      </c>
      <c r="W51" s="37">
        <f>IFERROR(IF(V51=0,"",ROUNDUP(V51/H51,0)*0.00753),"")</f>
        <v>0.3765</v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59.25925925925926</v>
      </c>
      <c r="V52" s="309">
        <f>IFERROR(V50/H50,"0")+IFERROR(V51/H51,"0")</f>
        <v>60</v>
      </c>
      <c r="W52" s="309">
        <f>IFERROR(IF(W50="",0,W50),"0")+IFERROR(IF(W51="",0,W51),"0")</f>
        <v>0.59399999999999997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235</v>
      </c>
      <c r="V53" s="309">
        <f>IFERROR(SUM(V50:V51),"0")</f>
        <v>243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500</v>
      </c>
      <c r="V56" s="308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1907.1</v>
      </c>
      <c r="V57" s="308">
        <f>IFERROR(IF(U57="",0,CEILING((U57/$H57),1)*$H57),"")</f>
        <v>1908</v>
      </c>
      <c r="W57" s="37">
        <f>IFERROR(IF(V57=0,"",ROUNDUP(V57/H57,0)*0.00937),"")</f>
        <v>3.97288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470.09629629629626</v>
      </c>
      <c r="V59" s="309">
        <f>IFERROR(V56/H56,"0")+IFERROR(V57/H57,"0")+IFERROR(V58/H58,"0")</f>
        <v>471</v>
      </c>
      <c r="W59" s="309">
        <f>IFERROR(IF(W56="",0,W56),"0")+IFERROR(IF(W57="",0,W57),"0")+IFERROR(IF(W58="",0,W58),"0")</f>
        <v>4.9951299999999996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2407.1</v>
      </c>
      <c r="V60" s="309">
        <f>IFERROR(SUM(V56:V58),"0")</f>
        <v>2415.6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20</v>
      </c>
      <c r="V63" s="308">
        <f t="shared" ref="V63:V79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350</v>
      </c>
      <c r="V64" s="308">
        <f t="shared" si="2"/>
        <v>356.40000000000003</v>
      </c>
      <c r="W64" s="37">
        <f>IFERROR(IF(V64=0,"",ROUNDUP(V64/H64,0)*0.02175),"")</f>
        <v>0.71775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600</v>
      </c>
      <c r="V65" s="308">
        <f t="shared" si="2"/>
        <v>604.80000000000007</v>
      </c>
      <c r="W65" s="37">
        <f>IFERROR(IF(V65=0,"",ROUNDUP(V65/H65,0)*0.02175),"")</f>
        <v>1.218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30</v>
      </c>
      <c r="V66" s="308">
        <f t="shared" si="2"/>
        <v>32.400000000000006</v>
      </c>
      <c r="W66" s="37">
        <f>IFERROR(IF(V66=0,"",ROUNDUP(V66/H66,0)*0.02175),"")</f>
        <v>6.5250000000000002E-2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240</v>
      </c>
      <c r="V70" s="308">
        <f t="shared" si="2"/>
        <v>240</v>
      </c>
      <c r="W70" s="37">
        <f t="shared" si="3"/>
        <v>0.56220000000000003</v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495</v>
      </c>
      <c r="V74" s="308">
        <f t="shared" si="2"/>
        <v>495</v>
      </c>
      <c r="W74" s="37">
        <f t="shared" si="3"/>
        <v>1.0306999999999999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45</v>
      </c>
      <c r="V76" s="308">
        <f t="shared" si="2"/>
        <v>45.900000000000006</v>
      </c>
      <c r="W76" s="37">
        <f>IFERROR(IF(V76=0,"",ROUNDUP(V76/H76,0)*0.00753),"")</f>
        <v>0.12801000000000001</v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279.2592592592593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281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3.7654100000000001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1780</v>
      </c>
      <c r="V81" s="309">
        <f>IFERROR(SUM(V63:V79),"0")</f>
        <v>1796.1000000000004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150</v>
      </c>
      <c r="V104" s="308">
        <f t="shared" ref="V104:V110" si="6">IFERROR(IF(U104="",0,CEILING((U104/$H104),1)*$H104),"")</f>
        <v>153.9</v>
      </c>
      <c r="W104" s="37">
        <f>IFERROR(IF(V104=0,"",ROUNDUP(V104/H104,0)*0.02175),"")</f>
        <v>0.41324999999999995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60</v>
      </c>
      <c r="V105" s="308">
        <f t="shared" si="6"/>
        <v>64.8</v>
      </c>
      <c r="W105" s="37">
        <f>IFERROR(IF(V105=0,"",ROUNDUP(V105/H105,0)*0.02175),"")</f>
        <v>0.17399999999999999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945</v>
      </c>
      <c r="V107" s="308">
        <f t="shared" si="6"/>
        <v>945.00000000000011</v>
      </c>
      <c r="W107" s="37">
        <f>IFERROR(IF(V107=0,"",ROUNDUP(V107/H107,0)*0.00753),"")</f>
        <v>2.6355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35</v>
      </c>
      <c r="V110" s="308">
        <f t="shared" si="6"/>
        <v>36</v>
      </c>
      <c r="W110" s="37">
        <f>IFERROR(IF(V110=0,"",ROUNDUP(V110/H110,0)*0.00753),"")</f>
        <v>9.0359999999999996E-2</v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387.59259259259261</v>
      </c>
      <c r="V111" s="309">
        <f>IFERROR(V104/H104,"0")+IFERROR(V105/H105,"0")+IFERROR(V106/H106,"0")+IFERROR(V107/H107,"0")+IFERROR(V108/H108,"0")+IFERROR(V109/H109,"0")+IFERROR(V110/H110,"0")</f>
        <v>389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3.31311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1190</v>
      </c>
      <c r="V112" s="309">
        <f>IFERROR(SUM(V104:V110),"0")</f>
        <v>1199.7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120</v>
      </c>
      <c r="V115" s="308">
        <f>IFERROR(IF(U115="",0,CEILING((U115/$H115),1)*$H115),"")</f>
        <v>121.5</v>
      </c>
      <c r="W115" s="37">
        <f>IFERROR(IF(V115=0,"",ROUNDUP(V115/H115,0)*0.02175),"")</f>
        <v>0.32624999999999998</v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14.814814814814815</v>
      </c>
      <c r="V118" s="309">
        <f>IFERROR(V114/H114,"0")+IFERROR(V115/H115,"0")+IFERROR(V116/H116,"0")+IFERROR(V117/H117,"0")</f>
        <v>15</v>
      </c>
      <c r="W118" s="309">
        <f>IFERROR(IF(W114="",0,W114),"0")+IFERROR(IF(W115="",0,W115),"0")+IFERROR(IF(W116="",0,W116),"0")+IFERROR(IF(W117="",0,W117),"0")</f>
        <v>0.32624999999999998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120</v>
      </c>
      <c r="V119" s="309">
        <f>IFERROR(SUM(V114:V117),"0")</f>
        <v>121.5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700</v>
      </c>
      <c r="V122" s="308">
        <f>IFERROR(IF(U122="",0,CEILING((U122/$H122),1)*$H122),"")</f>
        <v>704.69999999999993</v>
      </c>
      <c r="W122" s="37">
        <f>IFERROR(IF(V122=0,"",ROUNDUP(V122/H122,0)*0.02175),"")</f>
        <v>1.8922499999999998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64.8</v>
      </c>
      <c r="V124" s="308">
        <f>IFERROR(IF(U124="",0,CEILING((U124/$H124),1)*$H124),"")</f>
        <v>64.800000000000011</v>
      </c>
      <c r="W124" s="37">
        <f>IFERROR(IF(V124=0,"",ROUNDUP(V124/H124,0)*0.00753),"")</f>
        <v>0.18071999999999999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110.41975308641976</v>
      </c>
      <c r="V126" s="309">
        <f>IFERROR(V122/H122,"0")+IFERROR(V123/H123,"0")+IFERROR(V124/H124,"0")+IFERROR(V125/H125,"0")</f>
        <v>111</v>
      </c>
      <c r="W126" s="309">
        <f>IFERROR(IF(W122="",0,W122),"0")+IFERROR(IF(W123="",0,W123),"0")+IFERROR(IF(W124="",0,W124),"0")+IFERROR(IF(W125="",0,W125),"0")</f>
        <v>2.0729699999999998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764.8</v>
      </c>
      <c r="V127" s="309">
        <f>IFERROR(SUM(V122:V125),"0")</f>
        <v>769.5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10</v>
      </c>
      <c r="V164" s="308">
        <f t="shared" ref="V164:V179" si="8">IFERROR(IF(U164="",0,CEILING((U164/$H164),1)*$H164),"")</f>
        <v>12.600000000000001</v>
      </c>
      <c r="W164" s="37">
        <f>IFERROR(IF(V164=0,"",ROUNDUP(V164/H164,0)*0.00753),"")</f>
        <v>2.2589999999999999E-2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350</v>
      </c>
      <c r="V166" s="308">
        <f t="shared" si="8"/>
        <v>352.8</v>
      </c>
      <c r="W166" s="37">
        <f>IFERROR(IF(V166=0,"",ROUNDUP(V166/H166,0)*0.00753),"")</f>
        <v>0.63251999999999997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30</v>
      </c>
      <c r="V168" s="308">
        <f t="shared" si="8"/>
        <v>33.6</v>
      </c>
      <c r="W168" s="37">
        <f>IFERROR(IF(V168=0,"",ROUNDUP(V168/H168,0)*0.00753),"")</f>
        <v>6.0240000000000002E-2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100</v>
      </c>
      <c r="V169" s="308">
        <f t="shared" si="8"/>
        <v>102.60000000000001</v>
      </c>
      <c r="W169" s="37">
        <f>IFERROR(IF(V169=0,"",ROUNDUP(V169/H169,0)*0.00937),"")</f>
        <v>0.17802999999999999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100</v>
      </c>
      <c r="V170" s="308">
        <f t="shared" si="8"/>
        <v>102.60000000000001</v>
      </c>
      <c r="W170" s="37">
        <f>IFERROR(IF(V170=0,"",ROUNDUP(V170/H170,0)*0.00937),"")</f>
        <v>0.17802999999999999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250</v>
      </c>
      <c r="V171" s="308">
        <f t="shared" si="8"/>
        <v>253.8</v>
      </c>
      <c r="W171" s="37">
        <f>IFERROR(IF(V171=0,"",ROUNDUP(V171/H171,0)*0.00937),"")</f>
        <v>0.44039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100</v>
      </c>
      <c r="V172" s="308">
        <f t="shared" si="8"/>
        <v>102.60000000000001</v>
      </c>
      <c r="W172" s="37">
        <f>IFERROR(IF(V172=0,"",ROUNDUP(V172/H172,0)*0.00937),"")</f>
        <v>0.17802999999999999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21</v>
      </c>
      <c r="V173" s="308">
        <f t="shared" si="8"/>
        <v>21</v>
      </c>
      <c r="W173" s="37">
        <f>IFERROR(IF(V173=0,"",ROUNDUP(V173/H173,0)*0.00502),"")</f>
        <v>5.0200000000000002E-2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105</v>
      </c>
      <c r="V174" s="308">
        <f t="shared" si="8"/>
        <v>105</v>
      </c>
      <c r="W174" s="37">
        <f>IFERROR(IF(V174=0,"",ROUNDUP(V174/H174,0)*0.00502),"")</f>
        <v>0.251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122.5</v>
      </c>
      <c r="V176" s="308">
        <f t="shared" si="8"/>
        <v>123.9</v>
      </c>
      <c r="W176" s="37">
        <f>IFERROR(IF(V176=0,"",ROUNDUP(V176/H176,0)*0.00502),"")</f>
        <v>0.29618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122.5</v>
      </c>
      <c r="V177" s="308">
        <f t="shared" si="8"/>
        <v>123.9</v>
      </c>
      <c r="W177" s="37">
        <f>IFERROR(IF(V177=0,"",ROUNDUP(V177/H177,0)*0.00502),"")</f>
        <v>0.29618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175</v>
      </c>
      <c r="V179" s="308">
        <f t="shared" si="8"/>
        <v>176.4</v>
      </c>
      <c r="W179" s="37">
        <f>IFERROR(IF(V179=0,"",ROUNDUP(V179/H179,0)*0.00502),"")</f>
        <v>0.42168</v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454.70899470899468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461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3.0050699999999999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1486</v>
      </c>
      <c r="V181" s="309">
        <f>IFERROR(SUM(V164:V179),"0")</f>
        <v>1510.8000000000002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10</v>
      </c>
      <c r="V183" s="308">
        <f t="shared" ref="V183:V205" si="9">IFERROR(IF(U183="",0,CEILING((U183/$H183),1)*$H183),"")</f>
        <v>12</v>
      </c>
      <c r="W183" s="37">
        <f>IFERROR(IF(V183=0,"",ROUNDUP(V183/H183,0)*0.01196),"")</f>
        <v>3.5880000000000002E-2</v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270</v>
      </c>
      <c r="V187" s="308">
        <f t="shared" si="9"/>
        <v>273</v>
      </c>
      <c r="W187" s="37">
        <f>IFERROR(IF(V187=0,"",ROUNDUP(V187/H187,0)*0.02175),"")</f>
        <v>0.76124999999999998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20</v>
      </c>
      <c r="V189" s="308">
        <f t="shared" si="9"/>
        <v>20</v>
      </c>
      <c r="W189" s="37">
        <f>IFERROR(IF(V189=0,"",ROUNDUP(V189/H189,0)*0.01196),"")</f>
        <v>5.9799999999999999E-2</v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120</v>
      </c>
      <c r="V204" s="308">
        <f t="shared" si="9"/>
        <v>120</v>
      </c>
      <c r="W204" s="37">
        <f t="shared" si="10"/>
        <v>0.3765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92.115384615384613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93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1.23343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420</v>
      </c>
      <c r="V207" s="309">
        <f>IFERROR(SUM(V183:V205),"0")</f>
        <v>425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40</v>
      </c>
      <c r="V209" s="308">
        <f t="shared" ref="V209:V214" si="11">IFERROR(IF(U209="",0,CEILING((U209/$H209),1)*$H209),"")</f>
        <v>42</v>
      </c>
      <c r="W209" s="37">
        <f>IFERROR(IF(V209=0,"",ROUNDUP(V209/H209,0)*0.02175),"")</f>
        <v>0.10874999999999999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450</v>
      </c>
      <c r="V210" s="308">
        <f t="shared" si="11"/>
        <v>452.4</v>
      </c>
      <c r="W210" s="37">
        <f>IFERROR(IF(V210=0,"",ROUNDUP(V210/H210,0)*0.02175),"")</f>
        <v>1.2614999999999998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70</v>
      </c>
      <c r="V211" s="308">
        <f t="shared" si="11"/>
        <v>75.600000000000009</v>
      </c>
      <c r="W211" s="37">
        <f>IFERROR(IF(V211=0,"",ROUNDUP(V211/H211,0)*0.02175),"")</f>
        <v>0.19574999999999998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20</v>
      </c>
      <c r="V213" s="308">
        <f t="shared" si="11"/>
        <v>21.599999999999998</v>
      </c>
      <c r="W213" s="37">
        <f>IFERROR(IF(V213=0,"",ROUNDUP(V213/H213,0)*0.00753),"")</f>
        <v>6.7769999999999997E-2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79.12087912087911</v>
      </c>
      <c r="V215" s="309">
        <f>IFERROR(V209/H209,"0")+IFERROR(V210/H210,"0")+IFERROR(V211/H211,"0")+IFERROR(V212/H212,"0")+IFERROR(V213/H213,"0")+IFERROR(V214/H214,"0")</f>
        <v>81</v>
      </c>
      <c r="W215" s="309">
        <f>IFERROR(IF(W209="",0,W209),"0")+IFERROR(IF(W210="",0,W210),"0")+IFERROR(IF(W211="",0,W211),"0")+IFERROR(IF(W212="",0,W212),"0")+IFERROR(IF(W213="",0,W213),"0")+IFERROR(IF(W214="",0,W214),"0")</f>
        <v>1.6337699999999997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580</v>
      </c>
      <c r="V216" s="309">
        <f>IFERROR(SUM(V209:V214),"0")</f>
        <v>591.6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50</v>
      </c>
      <c r="V224" s="308">
        <f>IFERROR(IF(U224="",0,CEILING((U224/$H224),1)*$H224),"")</f>
        <v>50</v>
      </c>
      <c r="W224" s="37">
        <f>IFERROR(IF(V224=0,"",ROUNDUP(V224/H224,0)*0.00474),"")</f>
        <v>0.11850000000000001</v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25</v>
      </c>
      <c r="V227" s="309">
        <f>IFERROR(V224/H224,"0")+IFERROR(V225/H225,"0")+IFERROR(V226/H226,"0")</f>
        <v>25</v>
      </c>
      <c r="W227" s="309">
        <f>IFERROR(IF(W224="",0,W224),"0")+IFERROR(IF(W225="",0,W225),"0")+IFERROR(IF(W226="",0,W226),"0")</f>
        <v>0.11850000000000001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50</v>
      </c>
      <c r="V228" s="309">
        <f>IFERROR(SUM(V224:V226),"0")</f>
        <v>50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30</v>
      </c>
      <c r="V248" s="308">
        <f>IFERROR(IF(U248="",0,CEILING((U248/$H248),1)*$H248),"")</f>
        <v>30.6</v>
      </c>
      <c r="W248" s="37">
        <f>IFERROR(IF(V248=0,"",ROUNDUP(V248/H248,0)*0.00753),"")</f>
        <v>0.12801000000000001</v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16.666666666666668</v>
      </c>
      <c r="V249" s="309">
        <f>IFERROR(V247/H247,"0")+IFERROR(V248/H248,"0")</f>
        <v>17</v>
      </c>
      <c r="W249" s="309">
        <f>IFERROR(IF(W247="",0,W247),"0")+IFERROR(IF(W248="",0,W248),"0")</f>
        <v>0.12801000000000001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30</v>
      </c>
      <c r="V250" s="309">
        <f>IFERROR(SUM(V247:V248),"0")</f>
        <v>30.6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5040</v>
      </c>
      <c r="V253" s="308">
        <f>IFERROR(IF(U253="",0,CEILING((U253/$H253),1)*$H253),"")</f>
        <v>5040</v>
      </c>
      <c r="W253" s="37">
        <f>IFERROR(IF(V253=0,"",ROUNDUP(V253/H253,0)*0.00753),"")</f>
        <v>15.06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829.07999999999993</v>
      </c>
      <c r="V254" s="308">
        <f>IFERROR(IF(U254="",0,CEILING((U254/$H254),1)*$H254),"")</f>
        <v>829.08</v>
      </c>
      <c r="W254" s="37">
        <f>IFERROR(IF(V254=0,"",ROUNDUP(V254/H254,0)*0.00753),"")</f>
        <v>2.4773700000000001</v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2329</v>
      </c>
      <c r="V255" s="309">
        <f>IFERROR(V252/H252,"0")+IFERROR(V253/H253,"0")+IFERROR(V254/H254,"0")</f>
        <v>2329</v>
      </c>
      <c r="W255" s="309">
        <f>IFERROR(IF(W252="",0,W252),"0")+IFERROR(IF(W253="",0,W253),"0")+IFERROR(IF(W254="",0,W254),"0")</f>
        <v>17.537369999999999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5869.08</v>
      </c>
      <c r="V256" s="309">
        <f>IFERROR(SUM(V252:V254),"0")</f>
        <v>5869.08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68.400000000000006</v>
      </c>
      <c r="V258" s="308">
        <f>IFERROR(IF(U258="",0,CEILING((U258/$H258),1)*$H258),"")</f>
        <v>68.399999999999991</v>
      </c>
      <c r="W258" s="37">
        <f>IFERROR(IF(V258=0,"",ROUNDUP(V258/H258,0)*0.00753),"")</f>
        <v>0.22590000000000002</v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30.000000000000004</v>
      </c>
      <c r="V259" s="309">
        <f>IFERROR(V258/H258,"0")</f>
        <v>30</v>
      </c>
      <c r="W259" s="309">
        <f>IFERROR(IF(W258="",0,W258),"0")</f>
        <v>0.22590000000000002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68.400000000000006</v>
      </c>
      <c r="V260" s="309">
        <f>IFERROR(SUM(V258:V258),"0")</f>
        <v>68.399999999999991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40</v>
      </c>
      <c r="V274" s="308">
        <f t="shared" si="13"/>
        <v>40</v>
      </c>
      <c r="W274" s="37">
        <f>IFERROR(IF(V274=0,"",ROUNDUP(V274/H274,0)*0.00937),"")</f>
        <v>7.4959999999999999E-2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8</v>
      </c>
      <c r="V276" s="309">
        <f>IFERROR(V268/H268,"0")+IFERROR(V269/H269,"0")+IFERROR(V270/H270,"0")+IFERROR(V271/H271,"0")+IFERROR(V272/H272,"0")+IFERROR(V273/H273,"0")+IFERROR(V274/H274,"0")+IFERROR(V275/H275,"0")</f>
        <v>8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7.4959999999999999E-2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40</v>
      </c>
      <c r="V277" s="309">
        <f>IFERROR(SUM(V268:V275),"0")</f>
        <v>40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50</v>
      </c>
      <c r="V292" s="308">
        <f>IFERROR(IF(U292="",0,CEILING((U292/$H292),1)*$H292),"")</f>
        <v>54.6</v>
      </c>
      <c r="W292" s="37">
        <f>IFERROR(IF(V292=0,"",ROUNDUP(V292/H292,0)*0.02175),"")</f>
        <v>0.15225</v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6.4102564102564106</v>
      </c>
      <c r="V293" s="309">
        <f>IFERROR(V292/H292,"0")</f>
        <v>7</v>
      </c>
      <c r="W293" s="309">
        <f>IFERROR(IF(W292="",0,W292),"0")</f>
        <v>0.15225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50</v>
      </c>
      <c r="V294" s="309">
        <f>IFERROR(SUM(V292:V292),"0")</f>
        <v>54.6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70</v>
      </c>
      <c r="V297" s="308">
        <f>IFERROR(IF(U297="",0,CEILING((U297/$H297),1)*$H297),"")</f>
        <v>72</v>
      </c>
      <c r="W297" s="37">
        <f>IFERROR(IF(V297=0,"",ROUNDUP(V297/H297,0)*0.02175),"")</f>
        <v>0.1305</v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5.833333333333333</v>
      </c>
      <c r="V301" s="309">
        <f>IFERROR(V297/H297,"0")+IFERROR(V298/H298,"0")+IFERROR(V299/H299,"0")+IFERROR(V300/H300,"0")</f>
        <v>6</v>
      </c>
      <c r="W301" s="309">
        <f>IFERROR(IF(W297="",0,W297),"0")+IFERROR(IF(W298="",0,W298),"0")+IFERROR(IF(W299="",0,W299),"0")+IFERROR(IF(W300="",0,W300),"0")</f>
        <v>0.1305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70</v>
      </c>
      <c r="V302" s="309">
        <f>IFERROR(SUM(V297:V300),"0")</f>
        <v>72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50</v>
      </c>
      <c r="V309" s="308">
        <f>IFERROR(IF(U309="",0,CEILING((U309/$H309),1)*$H309),"")</f>
        <v>54.6</v>
      </c>
      <c r="W309" s="37">
        <f>IFERROR(IF(V309=0,"",ROUNDUP(V309/H309,0)*0.02175),"")</f>
        <v>0.15225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20</v>
      </c>
      <c r="V312" s="308">
        <f>IFERROR(IF(U312="",0,CEILING((U312/$H312),1)*$H312),"")</f>
        <v>21.599999999999998</v>
      </c>
      <c r="W312" s="37">
        <f>IFERROR(IF(V312=0,"",ROUNDUP(V312/H312,0)*0.00753),"")</f>
        <v>6.7769999999999997E-2</v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14.743589743589745</v>
      </c>
      <c r="V313" s="309">
        <f>IFERROR(V309/H309,"0")+IFERROR(V310/H310,"0")+IFERROR(V311/H311,"0")+IFERROR(V312/H312,"0")</f>
        <v>16</v>
      </c>
      <c r="W313" s="309">
        <f>IFERROR(IF(W309="",0,W309),"0")+IFERROR(IF(W310="",0,W310),"0")+IFERROR(IF(W311="",0,W311),"0")+IFERROR(IF(W312="",0,W312),"0")</f>
        <v>0.22001999999999999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70</v>
      </c>
      <c r="V314" s="309">
        <f>IFERROR(SUM(V309:V312),"0")</f>
        <v>76.2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22.5</v>
      </c>
      <c r="V323" s="308">
        <f>IFERROR(IF(U323="",0,CEILING((U323/$H323),1)*$H323),"")</f>
        <v>24.3</v>
      </c>
      <c r="W323" s="37">
        <f>IFERROR(IF(V323=0,"",ROUNDUP(V323/H323,0)*0.00753),"")</f>
        <v>6.7769999999999997E-2</v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8.3333333333333321</v>
      </c>
      <c r="V324" s="309">
        <f>IFERROR(V322/H322,"0")+IFERROR(V323/H323,"0")</f>
        <v>9</v>
      </c>
      <c r="W324" s="309">
        <f>IFERROR(IF(W322="",0,W322),"0")+IFERROR(IF(W323="",0,W323),"0")</f>
        <v>6.7769999999999997E-2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22.5</v>
      </c>
      <c r="V325" s="309">
        <f>IFERROR(SUM(V322:V323),"0")</f>
        <v>24.3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120</v>
      </c>
      <c r="V329" s="308">
        <f t="shared" si="14"/>
        <v>121.80000000000001</v>
      </c>
      <c r="W329" s="37">
        <f>IFERROR(IF(V329=0,"",ROUNDUP(V329/H329,0)*0.00753),"")</f>
        <v>0.21837000000000001</v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100</v>
      </c>
      <c r="V331" s="308">
        <f t="shared" si="14"/>
        <v>100.80000000000001</v>
      </c>
      <c r="W331" s="37">
        <f>IFERROR(IF(V331=0,"",ROUNDUP(V331/H331,0)*0.00753),"")</f>
        <v>0.18071999999999999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70</v>
      </c>
      <c r="V333" s="308">
        <f t="shared" si="14"/>
        <v>71.400000000000006</v>
      </c>
      <c r="W333" s="37">
        <f t="shared" si="15"/>
        <v>0.17068</v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105</v>
      </c>
      <c r="V335" s="308">
        <f t="shared" si="14"/>
        <v>105</v>
      </c>
      <c r="W335" s="37">
        <f t="shared" si="15"/>
        <v>0.251</v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105</v>
      </c>
      <c r="V339" s="308">
        <f t="shared" si="14"/>
        <v>105</v>
      </c>
      <c r="W339" s="37">
        <f t="shared" si="15"/>
        <v>0.251</v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185.71428571428572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187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1.0717699999999999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500</v>
      </c>
      <c r="V341" s="309">
        <f>IFERROR(SUM(V327:V339),"0")</f>
        <v>504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100</v>
      </c>
      <c r="V366" s="308">
        <f t="shared" ref="V366:V371" si="16">IFERROR(IF(U366="",0,CEILING((U366/$H366),1)*$H366),"")</f>
        <v>100.80000000000001</v>
      </c>
      <c r="W366" s="37">
        <f>IFERROR(IF(V366=0,"",ROUNDUP(V366/H366,0)*0.00753),"")</f>
        <v>0.18071999999999999</v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98</v>
      </c>
      <c r="V370" s="308">
        <f t="shared" si="16"/>
        <v>98.7</v>
      </c>
      <c r="W370" s="37">
        <f>IFERROR(IF(V370=0,"",ROUNDUP(V370/H370,0)*0.00502),"")</f>
        <v>0.23594000000000001</v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70.476190476190482</v>
      </c>
      <c r="V372" s="309">
        <f>IFERROR(V366/H366,"0")+IFERROR(V367/H367,"0")+IFERROR(V368/H368,"0")+IFERROR(V369/H369,"0")+IFERROR(V370/H370,"0")+IFERROR(V371/H371,"0")</f>
        <v>71</v>
      </c>
      <c r="W372" s="309">
        <f>IFERROR(IF(W366="",0,W366),"0")+IFERROR(IF(W367="",0,W367),"0")+IFERROR(IF(W368="",0,W368),"0")+IFERROR(IF(W369="",0,W369),"0")+IFERROR(IF(W370="",0,W370),"0")+IFERROR(IF(W371="",0,W371),"0")</f>
        <v>0.41666000000000003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198</v>
      </c>
      <c r="V373" s="309">
        <f>IFERROR(SUM(V366:V371),"0")</f>
        <v>199.5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20</v>
      </c>
      <c r="V389" s="308">
        <f t="shared" si="17"/>
        <v>21.599999999999998</v>
      </c>
      <c r="W389" s="37">
        <f>IFERROR(IF(V389=0,"",ROUNDUP(V389/H389,0)*0.00753),"")</f>
        <v>6.7769999999999997E-2</v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60</v>
      </c>
      <c r="V393" s="308">
        <f t="shared" si="17"/>
        <v>60</v>
      </c>
      <c r="W393" s="37">
        <f>IFERROR(IF(V393=0,"",ROUNDUP(V393/H393,0)*0.00753),"")</f>
        <v>0.18825</v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33.333333333333336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34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0.25602000000000003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80</v>
      </c>
      <c r="V396" s="309">
        <f>IFERROR(SUM(V385:V394),"0")</f>
        <v>81.599999999999994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100</v>
      </c>
      <c r="V398" s="308">
        <f>IFERROR(IF(U398="",0,CEILING((U398/$H398),1)*$H398),"")</f>
        <v>100.32000000000001</v>
      </c>
      <c r="W398" s="37">
        <f>IFERROR(IF(V398=0,"",ROUNDUP(V398/H398,0)*0.01196),"")</f>
        <v>0.22724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18.939393939393938</v>
      </c>
      <c r="V400" s="309">
        <f>IFERROR(V398/H398,"0")+IFERROR(V399/H399,"0")</f>
        <v>19</v>
      </c>
      <c r="W400" s="309">
        <f>IFERROR(IF(W398="",0,W398),"0")+IFERROR(IF(W399="",0,W399),"0")</f>
        <v>0.22724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100</v>
      </c>
      <c r="V401" s="309">
        <f>IFERROR(SUM(V398:V399),"0")</f>
        <v>100.32000000000001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100</v>
      </c>
      <c r="V403" s="308">
        <f t="shared" ref="V403:V411" si="18">IFERROR(IF(U403="",0,CEILING((U403/$H403),1)*$H403),"")</f>
        <v>100.32000000000001</v>
      </c>
      <c r="W403" s="37">
        <f>IFERROR(IF(V403=0,"",ROUNDUP(V403/H403,0)*0.01196),"")</f>
        <v>0.22724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120</v>
      </c>
      <c r="V404" s="308">
        <f t="shared" si="18"/>
        <v>121.44000000000001</v>
      </c>
      <c r="W404" s="37">
        <f>IFERROR(IF(V404=0,"",ROUNDUP(V404/H404,0)*0.01196),"")</f>
        <v>0.27507999999999999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100</v>
      </c>
      <c r="V405" s="308">
        <f t="shared" si="18"/>
        <v>100.32000000000001</v>
      </c>
      <c r="W405" s="37">
        <f>IFERROR(IF(V405=0,"",ROUNDUP(V405/H405,0)*0.01196),"")</f>
        <v>0.22724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60.606060606060602</v>
      </c>
      <c r="V412" s="309">
        <f>IFERROR(V403/H403,"0")+IFERROR(V404/H404,"0")+IFERROR(V405/H405,"0")+IFERROR(V406/H406,"0")+IFERROR(V407/H407,"0")+IFERROR(V408/H408,"0")+IFERROR(V409/H409,"0")+IFERROR(V410/H410,"0")+IFERROR(V411/H411,"0")</f>
        <v>61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0.72955999999999999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320</v>
      </c>
      <c r="V413" s="309">
        <f>IFERROR(SUM(V403:V411),"0")</f>
        <v>322.08000000000004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600</v>
      </c>
      <c r="V437" s="308">
        <f>IFERROR(IF(U437="",0,CEILING((U437/$H437),1)*$H437),"")</f>
        <v>600.6</v>
      </c>
      <c r="W437" s="37">
        <f>IFERROR(IF(V437=0,"",ROUNDUP(V437/H437,0)*0.02175),"")</f>
        <v>1.67475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76.92307692307692</v>
      </c>
      <c r="V440" s="309">
        <f>IFERROR(V437/H437,"0")+IFERROR(V438/H438,"0")+IFERROR(V439/H439,"0")</f>
        <v>77</v>
      </c>
      <c r="W440" s="309">
        <f>IFERROR(IF(W437="",0,W437),"0")+IFERROR(IF(W438="",0,W438),"0")+IFERROR(IF(W439="",0,W439),"0")</f>
        <v>1.67475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600</v>
      </c>
      <c r="V441" s="309">
        <f>IFERROR(SUM(V437:V439),"0")</f>
        <v>600.6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17050.88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17166.080000000002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18384.909318459315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18506.916000000001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38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38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19334.909318459315</v>
      </c>
      <c r="V445" s="309">
        <f>GrossWeightTotalR+PalletQtyTotalR*25</f>
        <v>19456.916000000001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4837.3667542334215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4858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43.970419999999997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243</v>
      </c>
      <c r="D452" s="47">
        <f>IFERROR(V56*1,"0")+IFERROR(V57*1,"0")+IFERROR(V58*1,"0")</f>
        <v>2415.6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3117.3000000000006</v>
      </c>
      <c r="F452" s="47">
        <f>IFERROR(V122*1,"0")+IFERROR(V123*1,"0")+IFERROR(V124*1,"0")+IFERROR(V125*1,"0")</f>
        <v>769.5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2577.4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5968.08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94.6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148.19999999999999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528.30000000000007</v>
      </c>
      <c r="N452" s="47">
        <f>IFERROR(V361*1,"0")+IFERROR(V362*1,"0")+IFERROR(V366*1,"0")+IFERROR(V367*1,"0")+IFERROR(V368*1,"0")+IFERROR(V369*1,"0")+IFERROR(V370*1,"0")+IFERROR(V371*1,"0")+IFERROR(V375*1,"0")+IFERROR(V379*1,"0")</f>
        <v>199.5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504</v>
      </c>
      <c r="P452" s="47">
        <f>IFERROR(V422*1,"0")+IFERROR(V423*1,"0")+IFERROR(V427*1,"0")+IFERROR(V428*1,"0")+IFERROR(V432*1,"0")+IFERROR(V433*1,"0")+IFERROR(V437*1,"0")+IFERROR(V438*1,"0")+IFERROR(V439*1,"0")</f>
        <v>600.6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2023-08-16T11:15:04Z</dcterms:modified>
</cp:coreProperties>
</file>