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07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9" i="2"/>
  <c r="H9" i="2" s="1"/>
  <c r="D7" i="2"/>
  <c r="N6" i="2"/>
  <c r="M2" i="2"/>
  <c r="A10" i="2" l="1"/>
  <c r="V37" i="2"/>
  <c r="W241" i="2"/>
  <c r="V53" i="2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J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<sst xmlns="http://schemas.openxmlformats.org/spreadsheetml/2006/main" count="2792" uniqueCount="687">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</sst>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0.45833333333333331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600</v>
      </c>
      <c r="V56" s="56">
        <f>IFERROR(IF(U56="",0,CEILING((U56/$H56),1)*$H56),"")</f>
        <v>604.80000000000007</v>
      </c>
      <c r="W56" s="42">
        <f>IFERROR(IF(V56=0,"",ROUNDUP(V56/H56,0)*0.02175),"")</f>
        <v>1.218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55.55555555555555</v>
      </c>
      <c r="V59" s="44">
        <f>IFERROR(V56/H56,"0")+IFERROR(V57/H57,"0")+IFERROR(V58/H58,"0")</f>
        <v>56</v>
      </c>
      <c r="W59" s="44">
        <f>IFERROR(IF(W56="",0,W56),"0")+IFERROR(IF(W57="",0,W57),"0")+IFERROR(IF(W58="",0,W58),"0")</f>
        <v>1.218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600</v>
      </c>
      <c r="V60" s="44">
        <f>IFERROR(SUM(V56:V58),"0")</f>
        <v>604.80000000000007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100</v>
      </c>
      <c r="V104" s="56">
        <f t="shared" ref="V104:V110" si="6">IFERROR(IF(U104="",0,CEILING((U104/$H104),1)*$H104),"")</f>
        <v>105.3</v>
      </c>
      <c r="W104" s="42">
        <f>IFERROR(IF(V104=0,"",ROUNDUP(V104/H104,0)*0.02175),"")</f>
        <v>0.28275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12.345679012345679</v>
      </c>
      <c r="V111" s="44">
        <f>IFERROR(V104/H104,"0")+IFERROR(V105/H105,"0")+IFERROR(V106/H106,"0")+IFERROR(V107/H107,"0")+IFERROR(V108/H108,"0")+IFERROR(V109/H109,"0")+IFERROR(V110/H110,"0")</f>
        <v>13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0.28275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100</v>
      </c>
      <c r="V112" s="44">
        <f>IFERROR(SUM(V104:V110),"0")</f>
        <v>105.3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100</v>
      </c>
      <c r="V197" s="56">
        <f t="shared" si="10"/>
        <v>108</v>
      </c>
      <c r="W197" s="42">
        <f>IFERROR(IF(V197=0,"",ROUNDUP(V197/H197,0)*0.02175),"")</f>
        <v>0.21749999999999997</v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9.2592592592592595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0.21749999999999997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100</v>
      </c>
      <c r="V209" s="44">
        <f>IFERROR(SUM(V193:V207),"0")</f>
        <v>108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3350</v>
      </c>
      <c r="V293" s="56">
        <f t="shared" si="14"/>
        <v>3360</v>
      </c>
      <c r="W293" s="42">
        <f>IFERROR(IF(V293=0,"",ROUNDUP(V293/H293,0)*0.02039),"")</f>
        <v>4.5673599999999999</v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223.33333333333334</v>
      </c>
      <c r="V296" s="44">
        <f>IFERROR(V288/H288,"0")+IFERROR(V289/H289,"0")+IFERROR(V290/H290,"0")+IFERROR(V291/H291,"0")+IFERROR(V292/H292,"0")+IFERROR(V293/H293,"0")+IFERROR(V294/H294,"0")+IFERROR(V295/H295,"0")</f>
        <v>224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4.5673599999999999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3350</v>
      </c>
      <c r="V297" s="44">
        <f>IFERROR(SUM(V288:V295),"0")</f>
        <v>3360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3500</v>
      </c>
      <c r="V299" s="56">
        <f>IFERROR(IF(U299="",0,CEILING((U299/$H299),1)*$H299),"")</f>
        <v>3510</v>
      </c>
      <c r="W299" s="42">
        <f>IFERROR(IF(V299=0,"",ROUNDUP(V299/H299,0)*0.02175),"")</f>
        <v>5.0894999999999992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233.33333333333334</v>
      </c>
      <c r="V301" s="44">
        <f>IFERROR(V299/H299,"0")+IFERROR(V300/H300,"0")</f>
        <v>234</v>
      </c>
      <c r="W301" s="44">
        <f>IFERROR(IF(W299="",0,W299),"0")+IFERROR(IF(W300="",0,W300),"0")</f>
        <v>5.0894999999999992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3500</v>
      </c>
      <c r="V302" s="44">
        <f>IFERROR(SUM(V299:V300),"0")</f>
        <v>3510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300</v>
      </c>
      <c r="V407" s="56">
        <f t="shared" si="18"/>
        <v>300.96000000000004</v>
      </c>
      <c r="W407" s="42">
        <f>IFERROR(IF(V407=0,"",ROUNDUP(V407/H407,0)*0.01196),"")</f>
        <v>0.68171999999999999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200</v>
      </c>
      <c r="V409" s="56">
        <f t="shared" si="18"/>
        <v>200.64000000000001</v>
      </c>
      <c r="W409" s="42">
        <f>IFERROR(IF(V409=0,"",ROUNDUP(V409/H409,0)*0.01196),"")</f>
        <v>0.45448</v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94.696969696969688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95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1.1362000000000001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500</v>
      </c>
      <c r="V417" s="44">
        <f>IFERROR(SUM(V406:V415),"0")</f>
        <v>501.6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8150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8189.7000000000007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8441.3649831649836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8482.7519999999986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12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12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8741.3649831649836</v>
      </c>
      <c r="V466" s="44">
        <f>GrossWeightTotalR+PalletQtyTotalR*25</f>
        <v>8782.7519999999986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628.52413019079677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632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12.51131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604.80000000000007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105.3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108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6870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501.6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