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W436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W288" i="2" s="1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W255" i="2"/>
  <c r="V255" i="2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V232" i="2"/>
  <c r="M232" i="2"/>
  <c r="V231" i="2"/>
  <c r="W231" i="2" s="1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E473" i="2" l="1"/>
  <c r="V46" i="2"/>
  <c r="V345" i="2"/>
  <c r="V378" i="2"/>
  <c r="W396" i="2"/>
  <c r="W397" i="2" s="1"/>
  <c r="V397" i="2"/>
  <c r="W400" i="2"/>
  <c r="W401" i="2" s="1"/>
  <c r="V401" i="2"/>
  <c r="V439" i="2"/>
  <c r="F10" i="2"/>
  <c r="V102" i="2"/>
  <c r="V190" i="2"/>
  <c r="V450" i="2"/>
  <c r="A10" i="2"/>
  <c r="W40" i="2"/>
  <c r="W41" i="2" s="1"/>
  <c r="V41" i="2"/>
  <c r="V53" i="2"/>
  <c r="V60" i="2"/>
  <c r="W187" i="2"/>
  <c r="W189" i="2" s="1"/>
  <c r="W211" i="2"/>
  <c r="W212" i="2" s="1"/>
  <c r="V228" i="2"/>
  <c r="V283" i="2"/>
  <c r="V284" i="2"/>
  <c r="V322" i="2"/>
  <c r="V334" i="2"/>
  <c r="W370" i="2"/>
  <c r="W371" i="2" s="1"/>
  <c r="V371" i="2"/>
  <c r="W421" i="2"/>
  <c r="V438" i="2"/>
  <c r="G473" i="2"/>
  <c r="F473" i="2"/>
  <c r="V112" i="2"/>
  <c r="V276" i="2"/>
  <c r="V301" i="2"/>
  <c r="V165" i="2"/>
  <c r="J473" i="2"/>
  <c r="V118" i="2"/>
  <c r="W272" i="2"/>
  <c r="V275" i="2"/>
  <c r="U466" i="2"/>
  <c r="V258" i="2"/>
  <c r="V259" i="2"/>
  <c r="V89" i="2"/>
  <c r="W57" i="2"/>
  <c r="V59" i="2"/>
  <c r="W317" i="2"/>
  <c r="W321" i="2" s="1"/>
  <c r="V147" i="2"/>
  <c r="V456" i="2"/>
  <c r="W453" i="2"/>
  <c r="W455" i="2" s="1"/>
  <c r="V455" i="2"/>
  <c r="W304" i="2"/>
  <c r="W305" i="2" s="1"/>
  <c r="V306" i="2"/>
  <c r="W336" i="2"/>
  <c r="W337" i="2" s="1"/>
  <c r="V310" i="2"/>
  <c r="M473" i="2"/>
  <c r="V309" i="2"/>
  <c r="W232" i="2"/>
  <c r="V236" i="2"/>
  <c r="U463" i="2"/>
  <c r="W122" i="2"/>
  <c r="V465" i="2"/>
  <c r="V361" i="2"/>
  <c r="V464" i="2"/>
  <c r="V417" i="2"/>
  <c r="U467" i="2"/>
  <c r="R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V229" i="2"/>
  <c r="W252" i="2"/>
  <c r="W258" i="2" s="1"/>
  <c r="W273" i="2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275" i="2" l="1"/>
  <c r="W59" i="2"/>
  <c r="W235" i="2"/>
  <c r="V466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<sst xmlns="http://schemas.openxmlformats.org/spreadsheetml/2006/main" count="2792" uniqueCount="687">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</sst>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45162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658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7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0.41666666666666669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135</v>
      </c>
      <c r="V57" s="56">
        <f>IFERROR(IF(U57="",0,CEILING((U57/$H57),1)*$H57),"")</f>
        <v>135</v>
      </c>
      <c r="W57" s="42">
        <f>IFERROR(IF(V57=0,"",ROUNDUP(V57/H57,0)*0.00937),"")</f>
        <v>0.28110000000000002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30</v>
      </c>
      <c r="V59" s="44">
        <f>IFERROR(V56/H56,"0")+IFERROR(V57/H57,"0")+IFERROR(V58/H58,"0")</f>
        <v>30</v>
      </c>
      <c r="W59" s="44">
        <f>IFERROR(IF(W56="",0,W56),"0")+IFERROR(IF(W57="",0,W57),"0")+IFERROR(IF(W58="",0,W58),"0")</f>
        <v>0.28110000000000002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135</v>
      </c>
      <c r="V60" s="44">
        <f>IFERROR(SUM(V56:V58),"0")</f>
        <v>135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9" si="2">IFERROR(IF(U63="",0,CEILING((U63/$H63),1)*$H63),"")</f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30</v>
      </c>
      <c r="V65" s="56">
        <f t="shared" si="2"/>
        <v>32.400000000000006</v>
      </c>
      <c r="W65" s="42">
        <f>IFERROR(IF(V65=0,"",ROUNDUP(V65/H65,0)*0.02175),"")</f>
        <v>6.5250000000000002E-2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30</v>
      </c>
      <c r="V66" s="56">
        <f t="shared" si="2"/>
        <v>32.400000000000006</v>
      </c>
      <c r="W66" s="42">
        <f>IFERROR(IF(V66=0,"",ROUNDUP(V66/H66,0)*0.02175),"")</f>
        <v>6.5250000000000002E-2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4</v>
      </c>
      <c r="V69" s="56">
        <f t="shared" si="2"/>
        <v>4</v>
      </c>
      <c r="W69" s="42">
        <f t="shared" ref="W69:W75" si="3">IFERROR(IF(V69=0,"",ROUNDUP(V69/H69,0)*0.00937),"")</f>
        <v>9.3699999999999999E-3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8.4074074074074083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0.18336999999999998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84</v>
      </c>
      <c r="V81" s="44">
        <f>IFERROR(SUM(V63:V79),"0")</f>
        <v>90.4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6</v>
      </c>
      <c r="V88" s="56">
        <f t="shared" si="4"/>
        <v>6</v>
      </c>
      <c r="W88" s="42">
        <f>IFERROR(IF(V88=0,"",ROUNDUP(V88/H88,0)*0.00753),"")</f>
        <v>1.506E-2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2</v>
      </c>
      <c r="V89" s="44">
        <f>IFERROR(V83/H83,"0")+IFERROR(V84/H84,"0")+IFERROR(V85/H85,"0")+IFERROR(V86/H86,"0")+IFERROR(V87/H87,"0")+IFERROR(V88/H88,"0")</f>
        <v>2</v>
      </c>
      <c r="W89" s="44">
        <f>IFERROR(IF(W83="",0,W83),"0")+IFERROR(IF(W84="",0,W84),"0")+IFERROR(IF(W85="",0,W85),"0")+IFERROR(IF(W86="",0,W86),"0")+IFERROR(IF(W87="",0,W87),"0")+IFERROR(IF(W88="",0,W88),"0")</f>
        <v>1.506E-2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6</v>
      </c>
      <c r="V90" s="44">
        <f>IFERROR(SUM(V83:V88),"0")</f>
        <v>6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200</v>
      </c>
      <c r="V105" s="56">
        <f t="shared" si="6"/>
        <v>202.5</v>
      </c>
      <c r="W105" s="42">
        <f>IFERROR(IF(V105=0,"",ROUNDUP(V105/H105,0)*0.02175),"")</f>
        <v>0.54374999999999996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4</v>
      </c>
      <c r="V107" s="56">
        <f t="shared" si="6"/>
        <v>5.4</v>
      </c>
      <c r="W107" s="42">
        <f>IFERROR(IF(V107=0,"",ROUNDUP(V107/H107,0)*0.00753),"")</f>
        <v>1.506E-2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26.172839506172838</v>
      </c>
      <c r="V111" s="44">
        <f>IFERROR(V104/H104,"0")+IFERROR(V105/H105,"0")+IFERROR(V106/H106,"0")+IFERROR(V107/H107,"0")+IFERROR(V108/H108,"0")+IFERROR(V109/H109,"0")+IFERROR(V110/H110,"0")</f>
        <v>27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0.55880999999999992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204</v>
      </c>
      <c r="V112" s="44">
        <f>IFERROR(SUM(V104:V110),"0")</f>
        <v>207.9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30</v>
      </c>
      <c r="V115" s="56">
        <f>IFERROR(IF(U115="",0,CEILING((U115/$H115),1)*$H115),"")</f>
        <v>32.4</v>
      </c>
      <c r="W115" s="42">
        <f>IFERROR(IF(V115=0,"",ROUNDUP(V115/H115,0)*0.02175),"")</f>
        <v>8.6999999999999994E-2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3.7037037037037037</v>
      </c>
      <c r="V118" s="44">
        <f>IFERROR(V114/H114,"0")+IFERROR(V115/H115,"0")+IFERROR(V116/H116,"0")+IFERROR(V117/H117,"0")</f>
        <v>4</v>
      </c>
      <c r="W118" s="44">
        <f>IFERROR(IF(W114="",0,W114),"0")+IFERROR(IF(W115="",0,W115),"0")+IFERROR(IF(W116="",0,W116),"0")+IFERROR(IF(W117="",0,W117),"0")</f>
        <v>8.6999999999999994E-2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30</v>
      </c>
      <c r="V119" s="44">
        <f>IFERROR(SUM(V114:V117),"0")</f>
        <v>32.4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250</v>
      </c>
      <c r="V122" s="56">
        <f>IFERROR(IF(U122="",0,CEILING((U122/$H122),1)*$H122),"")</f>
        <v>251.1</v>
      </c>
      <c r="W122" s="42">
        <f>IFERROR(IF(V122=0,"",ROUNDUP(V122/H122,0)*0.02175),"")</f>
        <v>0.6742499999999999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4</v>
      </c>
      <c r="V124" s="56">
        <f>IFERROR(IF(U124="",0,CEILING((U124/$H124),1)*$H124),"")</f>
        <v>5.4</v>
      </c>
      <c r="W124" s="42">
        <f>IFERROR(IF(V124=0,"",ROUNDUP(V124/H124,0)*0.00753),"")</f>
        <v>1.506E-2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32.345679012345684</v>
      </c>
      <c r="V126" s="44">
        <f>IFERROR(V122/H122,"0")+IFERROR(V123/H123,"0")+IFERROR(V124/H124,"0")+IFERROR(V125/H125,"0")</f>
        <v>33</v>
      </c>
      <c r="W126" s="44">
        <f>IFERROR(IF(W122="",0,W122),"0")+IFERROR(IF(W123="",0,W123),"0")+IFERROR(IF(W124="",0,W124),"0")+IFERROR(IF(W125="",0,W125),"0")</f>
        <v>0.68930999999999987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254</v>
      </c>
      <c r="V127" s="44">
        <f>IFERROR(SUM(V122:V125),"0")</f>
        <v>256.5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40</v>
      </c>
      <c r="V138" s="56">
        <f t="shared" ref="V138:V145" si="7">IFERROR(IF(U138="",0,CEILING((U138/$H138),1)*$H138),"")</f>
        <v>42</v>
      </c>
      <c r="W138" s="42">
        <f>IFERROR(IF(V138=0,"",ROUNDUP(V138/H138,0)*0.00753),"")</f>
        <v>7.5300000000000006E-2</v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250</v>
      </c>
      <c r="V140" s="56">
        <f t="shared" si="7"/>
        <v>252</v>
      </c>
      <c r="W140" s="42">
        <f>IFERROR(IF(V140=0,"",ROUNDUP(V140/H140,0)*0.00753),"")</f>
        <v>0.45180000000000003</v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2</v>
      </c>
      <c r="V142" s="56">
        <f t="shared" si="7"/>
        <v>2.4</v>
      </c>
      <c r="W142" s="42">
        <f>IFERROR(IF(V142=0,"",ROUNDUP(V142/H142,0)*0.00753),"")</f>
        <v>7.5300000000000002E-3</v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4</v>
      </c>
      <c r="V145" s="56">
        <f t="shared" si="7"/>
        <v>4.8</v>
      </c>
      <c r="W145" s="42">
        <f>IFERROR(IF(V145=0,"",ROUNDUP(V145/H145,0)*0.00753),"")</f>
        <v>1.506E-2</v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71.547619047619037</v>
      </c>
      <c r="V146" s="44">
        <f>IFERROR(V138/H138,"0")+IFERROR(V139/H139,"0")+IFERROR(V140/H140,"0")+IFERROR(V141/H141,"0")+IFERROR(V142/H142,"0")+IFERROR(V143/H143,"0")+IFERROR(V144/H144,"0")+IFERROR(V145/H145,"0")</f>
        <v>73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0.54969000000000001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296</v>
      </c>
      <c r="V147" s="44">
        <f>IFERROR(SUM(V138:V145),"0")</f>
        <v>301.2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100</v>
      </c>
      <c r="V161" s="56">
        <f>IFERROR(IF(U161="",0,CEILING((U161/$H161),1)*$H161),"")</f>
        <v>102.60000000000001</v>
      </c>
      <c r="W161" s="42">
        <f>IFERROR(IF(V161=0,"",ROUNDUP(V161/H161,0)*0.00937),"")</f>
        <v>0.17802999999999999</v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18.518518518518519</v>
      </c>
      <c r="V164" s="44">
        <f>IFERROR(V160/H160,"0")+IFERROR(V161/H161,"0")+IFERROR(V162/H162,"0")+IFERROR(V163/H163,"0")</f>
        <v>19</v>
      </c>
      <c r="W164" s="44">
        <f>IFERROR(IF(W160="",0,W160),"0")+IFERROR(IF(W161="",0,W161),"0")+IFERROR(IF(W162="",0,W162),"0")+IFERROR(IF(W163="",0,W163),"0")</f>
        <v>0.17802999999999999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100</v>
      </c>
      <c r="V165" s="44">
        <f>IFERROR(SUM(V160:V163),"0")</f>
        <v>102.60000000000001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90</v>
      </c>
      <c r="V168" s="56">
        <f t="shared" si="8"/>
        <v>93.6</v>
      </c>
      <c r="W168" s="42">
        <f>IFERROR(IF(V168=0,"",ROUNDUP(V168/H168,0)*0.02175),"")</f>
        <v>0.26100000000000001</v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100</v>
      </c>
      <c r="V171" s="56">
        <f t="shared" si="8"/>
        <v>101.39999999999999</v>
      </c>
      <c r="W171" s="42">
        <f>IFERROR(IF(V171=0,"",ROUNDUP(V171/H171,0)*0.02175),"")</f>
        <v>0.28275</v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124</v>
      </c>
      <c r="V175" s="56">
        <f t="shared" si="8"/>
        <v>124.8</v>
      </c>
      <c r="W175" s="42">
        <f>IFERROR(IF(V175=0,"",ROUNDUP(V175/H175,0)*0.00753),"")</f>
        <v>0.39156000000000002</v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76.025641025641022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77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0.93530999999999997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314</v>
      </c>
      <c r="V185" s="44">
        <f>IFERROR(SUM(V167:V183),"0")</f>
        <v>319.8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10</v>
      </c>
      <c r="V194" s="56">
        <f t="shared" si="10"/>
        <v>10.8</v>
      </c>
      <c r="W194" s="42">
        <f>IFERROR(IF(V194=0,"",ROUNDUP(V194/H194,0)*0.02039),"")</f>
        <v>2.0389999999999998E-2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0.92592592592592582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2.0389999999999998E-2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10</v>
      </c>
      <c r="V209" s="44">
        <f>IFERROR(SUM(V193:V207),"0")</f>
        <v>10.8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42</v>
      </c>
      <c r="V216" s="56">
        <f>IFERROR(IF(U216="",0,CEILING((U216/$H216),1)*$H216),"")</f>
        <v>42</v>
      </c>
      <c r="W216" s="42">
        <f>IFERROR(IF(V216=0,"",ROUNDUP(V216/H216,0)*0.00753),"")</f>
        <v>7.5300000000000006E-2</v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4</v>
      </c>
      <c r="V217" s="56">
        <f>IFERROR(IF(U217="",0,CEILING((U217/$H217),1)*$H217),"")</f>
        <v>4.2</v>
      </c>
      <c r="W217" s="42">
        <f>IFERROR(IF(V217=0,"",ROUNDUP(V217/H217,0)*0.00502),"")</f>
        <v>1.004E-2</v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11.904761904761905</v>
      </c>
      <c r="V219" s="44">
        <f>IFERROR(V215/H215,"0")+IFERROR(V216/H216,"0")+IFERROR(V217/H217,"0")+IFERROR(V218/H218,"0")</f>
        <v>12</v>
      </c>
      <c r="W219" s="44">
        <f>IFERROR(IF(W215="",0,W215),"0")+IFERROR(IF(W216="",0,W216),"0")+IFERROR(IF(W217="",0,W217),"0")+IFERROR(IF(W218="",0,W218),"0")</f>
        <v>8.5339999999999999E-2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46</v>
      </c>
      <c r="V220" s="44">
        <f>IFERROR(SUM(V215:V218),"0")</f>
        <v>46.2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50</v>
      </c>
      <c r="V222" s="56">
        <f t="shared" ref="V222:V227" si="12">IFERROR(IF(U222="",0,CEILING((U222/$H222),1)*$H222),"")</f>
        <v>56.699999999999996</v>
      </c>
      <c r="W222" s="42">
        <f>IFERROR(IF(V222=0,"",ROUNDUP(V222/H222,0)*0.02175),"")</f>
        <v>0.15225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30</v>
      </c>
      <c r="V224" s="56">
        <f t="shared" si="12"/>
        <v>32.4</v>
      </c>
      <c r="W224" s="42">
        <f>IFERROR(IF(V224=0,"",ROUNDUP(V224/H224,0)*0.02175),"")</f>
        <v>8.6999999999999994E-2</v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9.8765432098765427</v>
      </c>
      <c r="V228" s="44">
        <f>IFERROR(V222/H222,"0")+IFERROR(V223/H223,"0")+IFERROR(V224/H224,"0")+IFERROR(V225/H225,"0")+IFERROR(V226/H226,"0")+IFERROR(V227/H227,"0")</f>
        <v>11</v>
      </c>
      <c r="W228" s="44">
        <f>IFERROR(IF(W222="",0,W222),"0")+IFERROR(IF(W223="",0,W223),"0")+IFERROR(IF(W224="",0,W224),"0")+IFERROR(IF(W225="",0,W225),"0")+IFERROR(IF(W226="",0,W226),"0")+IFERROR(IF(W227="",0,W227),"0")</f>
        <v>0.23924999999999999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80</v>
      </c>
      <c r="V229" s="44">
        <f>IFERROR(SUM(V222:V227),"0")</f>
        <v>89.1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50</v>
      </c>
      <c r="V231" s="56">
        <f>IFERROR(IF(U231="",0,CEILING((U231/$H231),1)*$H231),"")</f>
        <v>50.400000000000006</v>
      </c>
      <c r="W231" s="42">
        <f>IFERROR(IF(V231=0,"",ROUNDUP(V231/H231,0)*0.02175),"")</f>
        <v>0.1305</v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390</v>
      </c>
      <c r="V232" s="56">
        <f>IFERROR(IF(U232="",0,CEILING((U232/$H232),1)*$H232),"")</f>
        <v>390</v>
      </c>
      <c r="W232" s="42">
        <f>IFERROR(IF(V232=0,"",ROUNDUP(V232/H232,0)*0.02175),"")</f>
        <v>1.0874999999999999</v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30</v>
      </c>
      <c r="V233" s="56">
        <f>IFERROR(IF(U233="",0,CEILING((U233/$H233),1)*$H233),"")</f>
        <v>33.6</v>
      </c>
      <c r="W233" s="42">
        <f>IFERROR(IF(V233=0,"",ROUNDUP(V233/H233,0)*0.02175),"")</f>
        <v>8.6999999999999994E-2</v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59.523809523809518</v>
      </c>
      <c r="V235" s="44">
        <f>IFERROR(V231/H231,"0")+IFERROR(V232/H232,"0")+IFERROR(V233/H233,"0")+IFERROR(V234/H234,"0")</f>
        <v>60</v>
      </c>
      <c r="W235" s="44">
        <f>IFERROR(IF(W231="",0,W231),"0")+IFERROR(IF(W232="",0,W232),"0")+IFERROR(IF(W233="",0,W233),"0")+IFERROR(IF(W234="",0,W234),"0")</f>
        <v>1.3049999999999999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470</v>
      </c>
      <c r="V236" s="44">
        <f>IFERROR(SUM(V231:V234),"0")</f>
        <v>474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10</v>
      </c>
      <c r="V256" s="56">
        <f t="shared" si="13"/>
        <v>10</v>
      </c>
      <c r="W256" s="42">
        <f>IFERROR(IF(V256=0,"",ROUNDUP(V256/H256,0)*0.00937),"")</f>
        <v>1.874E-2</v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2</v>
      </c>
      <c r="V258" s="44">
        <f>IFERROR(V251/H251,"0")+IFERROR(V252/H252,"0")+IFERROR(V253/H253,"0")+IFERROR(V254/H254,"0")+IFERROR(V255/H255,"0")+IFERROR(V256/H256,"0")+IFERROR(V257/H257,"0")</f>
        <v>2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1.874E-2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10</v>
      </c>
      <c r="V259" s="44">
        <f>IFERROR(SUM(V251:V257),"0")</f>
        <v>10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30</v>
      </c>
      <c r="V261" s="56">
        <f>IFERROR(IF(U261="",0,CEILING((U261/$H261),1)*$H261),"")</f>
        <v>30.66</v>
      </c>
      <c r="W261" s="42">
        <f>IFERROR(IF(V261=0,"",ROUNDUP(V261/H261,0)*0.00753),"")</f>
        <v>5.271E-2</v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6.8493150684931505</v>
      </c>
      <c r="V263" s="44">
        <f>IFERROR(V261/H261,"0")+IFERROR(V262/H262,"0")</f>
        <v>7</v>
      </c>
      <c r="W263" s="44">
        <f>IFERROR(IF(W261="",0,W261),"0")+IFERROR(IF(W262="",0,W262),"0")</f>
        <v>5.271E-2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30</v>
      </c>
      <c r="V264" s="44">
        <f>IFERROR(SUM(V261:V262),"0")</f>
        <v>30.66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16</v>
      </c>
      <c r="V267" s="56">
        <f>IFERROR(IF(U267="",0,CEILING((U267/$H267),1)*$H267),"")</f>
        <v>16.8</v>
      </c>
      <c r="W267" s="42">
        <f>IFERROR(IF(V267=0,"",ROUNDUP(V267/H267,0)*0.00753),"")</f>
        <v>7.5300000000000006E-2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9.5238095238095237</v>
      </c>
      <c r="V269" s="44">
        <f>IFERROR(V267/H267,"0")+IFERROR(V268/H268,"0")</f>
        <v>10</v>
      </c>
      <c r="W269" s="44">
        <f>IFERROR(IF(W267="",0,W267),"0")+IFERROR(IF(W268="",0,W268),"0")</f>
        <v>7.5300000000000006E-2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16</v>
      </c>
      <c r="V270" s="44">
        <f>IFERROR(SUM(V267:V268),"0")</f>
        <v>16.8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114</v>
      </c>
      <c r="V272" s="56">
        <f>IFERROR(IF(U272="",0,CEILING((U272/$H272),1)*$H272),"")</f>
        <v>121.5</v>
      </c>
      <c r="W272" s="42">
        <f>IFERROR(IF(V272=0,"",ROUNDUP(V272/H272,0)*0.02175),"")</f>
        <v>0.32624999999999998</v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180</v>
      </c>
      <c r="V273" s="56">
        <f>IFERROR(IF(U273="",0,CEILING((U273/$H273),1)*$H273),"")</f>
        <v>181.44</v>
      </c>
      <c r="W273" s="42">
        <f>IFERROR(IF(V273=0,"",ROUNDUP(V273/H273,0)*0.00753),"")</f>
        <v>0.54215999999999998</v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80</v>
      </c>
      <c r="V274" s="56">
        <f>IFERROR(IF(U274="",0,CEILING((U274/$H274),1)*$H274),"")</f>
        <v>80.64</v>
      </c>
      <c r="W274" s="42">
        <f>IFERROR(IF(V274=0,"",ROUNDUP(V274/H274,0)*0.00753),"")</f>
        <v>0.24096000000000001</v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117.24867724867725</v>
      </c>
      <c r="V275" s="44">
        <f>IFERROR(V272/H272,"0")+IFERROR(V273/H273,"0")+IFERROR(V274/H274,"0")</f>
        <v>119</v>
      </c>
      <c r="W275" s="44">
        <f>IFERROR(IF(W272="",0,W272),"0")+IFERROR(IF(W273="",0,W273),"0")+IFERROR(IF(W274="",0,W274),"0")</f>
        <v>1.10937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374</v>
      </c>
      <c r="V276" s="44">
        <f>IFERROR(SUM(V272:V274),"0")</f>
        <v>383.58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2</v>
      </c>
      <c r="V278" s="56">
        <f>IFERROR(IF(U278="",0,CEILING((U278/$H278),1)*$H278),"")</f>
        <v>2.2799999999999998</v>
      </c>
      <c r="W278" s="42">
        <f>IFERROR(IF(V278=0,"",ROUNDUP(V278/H278,0)*0.00753),"")</f>
        <v>7.5300000000000002E-3</v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0.87719298245614041</v>
      </c>
      <c r="V279" s="44">
        <f>IFERROR(V278/H278,"0")</f>
        <v>1</v>
      </c>
      <c r="W279" s="44">
        <f>IFERROR(IF(W278="",0,W278),"0")</f>
        <v>7.5300000000000002E-3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2</v>
      </c>
      <c r="V280" s="44">
        <f>IFERROR(SUM(V278:V278),"0")</f>
        <v>2.2799999999999998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1980</v>
      </c>
      <c r="V291" s="56">
        <f t="shared" si="14"/>
        <v>1980</v>
      </c>
      <c r="W291" s="42">
        <f>IFERROR(IF(V291=0,"",ROUNDUP(V291/H291,0)*0.02039),"")</f>
        <v>2.6914799999999999</v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132</v>
      </c>
      <c r="V296" s="44">
        <f>IFERROR(V288/H288,"0")+IFERROR(V289/H289,"0")+IFERROR(V290/H290,"0")+IFERROR(V291/H291,"0")+IFERROR(V292/H292,"0")+IFERROR(V293/H293,"0")+IFERROR(V294/H294,"0")+IFERROR(V295/H295,"0")</f>
        <v>132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2.6914799999999999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1980</v>
      </c>
      <c r="V297" s="44">
        <f>IFERROR(SUM(V288:V295),"0")</f>
        <v>1980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60</v>
      </c>
      <c r="V304" s="56">
        <f>IFERROR(IF(U304="",0,CEILING((U304/$H304),1)*$H304),"")</f>
        <v>61.32</v>
      </c>
      <c r="W304" s="42">
        <f>IFERROR(IF(V304=0,"",ROUNDUP(V304/H304,0)*0.00753),"")</f>
        <v>0.10542</v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13.698630136986301</v>
      </c>
      <c r="V305" s="44">
        <f>IFERROR(V304/H304,"0")</f>
        <v>14</v>
      </c>
      <c r="W305" s="44">
        <f>IFERROR(IF(W304="",0,W304),"0")</f>
        <v>0.10542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60</v>
      </c>
      <c r="V306" s="44">
        <f>IFERROR(SUM(V304:V304),"0")</f>
        <v>61.32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450</v>
      </c>
      <c r="V308" s="56">
        <f>IFERROR(IF(U308="",0,CEILING((U308/$H308),1)*$H308),"")</f>
        <v>452.4</v>
      </c>
      <c r="W308" s="42">
        <f>IFERROR(IF(V308=0,"",ROUNDUP(V308/H308,0)*0.02175),"")</f>
        <v>1.2614999999999998</v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57.692307692307693</v>
      </c>
      <c r="V309" s="44">
        <f>IFERROR(V308/H308,"0")</f>
        <v>58</v>
      </c>
      <c r="W309" s="44">
        <f>IFERROR(IF(W308="",0,W308),"0")</f>
        <v>1.2614999999999998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450</v>
      </c>
      <c r="V310" s="44">
        <f>IFERROR(SUM(V308:V308),"0")</f>
        <v>452.4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140</v>
      </c>
      <c r="V312" s="56">
        <f>IFERROR(IF(U312="",0,CEILING((U312/$H312),1)*$H312),"")</f>
        <v>140.4</v>
      </c>
      <c r="W312" s="42">
        <f>IFERROR(IF(V312=0,"",ROUNDUP(V312/H312,0)*0.02175),"")</f>
        <v>0.39149999999999996</v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17.948717948717949</v>
      </c>
      <c r="V313" s="44">
        <f>IFERROR(V312/H312,"0")</f>
        <v>18</v>
      </c>
      <c r="W313" s="44">
        <f>IFERROR(IF(W312="",0,W312),"0")</f>
        <v>0.39149999999999996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140</v>
      </c>
      <c r="V314" s="44">
        <f>IFERROR(SUM(V312:V312),"0")</f>
        <v>140.4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230</v>
      </c>
      <c r="V317" s="56">
        <f>IFERROR(IF(U317="",0,CEILING((U317/$H317),1)*$H317),"")</f>
        <v>240</v>
      </c>
      <c r="W317" s="42">
        <f>IFERROR(IF(V317=0,"",ROUNDUP(V317/H317,0)*0.02175),"")</f>
        <v>0.43499999999999994</v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19.166666666666668</v>
      </c>
      <c r="V321" s="44">
        <f>IFERROR(V317/H317,"0")+IFERROR(V318/H318,"0")+IFERROR(V319/H319,"0")+IFERROR(V320/H320,"0")</f>
        <v>20</v>
      </c>
      <c r="W321" s="44">
        <f>IFERROR(IF(W317="",0,W317),"0")+IFERROR(IF(W318="",0,W318),"0")+IFERROR(IF(W319="",0,W319),"0")+IFERROR(IF(W320="",0,W320),"0")</f>
        <v>0.43499999999999994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230</v>
      </c>
      <c r="V322" s="44">
        <f>IFERROR(SUM(V317:V320),"0")</f>
        <v>240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90</v>
      </c>
      <c r="V324" s="56">
        <f>IFERROR(IF(U324="",0,CEILING((U324/$H324),1)*$H324),"")</f>
        <v>91.98</v>
      </c>
      <c r="W324" s="42">
        <f>IFERROR(IF(V324=0,"",ROUNDUP(V324/H324,0)*0.00753),"")</f>
        <v>0.15812999999999999</v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20.547945205479454</v>
      </c>
      <c r="V326" s="44">
        <f>IFERROR(V324/H324,"0")+IFERROR(V325/H325,"0")</f>
        <v>21</v>
      </c>
      <c r="W326" s="44">
        <f>IFERROR(IF(W324="",0,W324),"0")+IFERROR(IF(W325="",0,W325),"0")</f>
        <v>0.15812999999999999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90</v>
      </c>
      <c r="V327" s="44">
        <f>IFERROR(SUM(V324:V325),"0")</f>
        <v>91.98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250</v>
      </c>
      <c r="V329" s="56">
        <f>IFERROR(IF(U329="",0,CEILING((U329/$H329),1)*$H329),"")</f>
        <v>257.39999999999998</v>
      </c>
      <c r="W329" s="42">
        <f>IFERROR(IF(V329=0,"",ROUNDUP(V329/H329,0)*0.02175),"")</f>
        <v>0.71775</v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32.051282051282051</v>
      </c>
      <c r="V333" s="44">
        <f>IFERROR(V329/H329,"0")+IFERROR(V330/H330,"0")+IFERROR(V331/H331,"0")+IFERROR(V332/H332,"0")</f>
        <v>33</v>
      </c>
      <c r="W333" s="44">
        <f>IFERROR(IF(W329="",0,W329),"0")+IFERROR(IF(W330="",0,W330),"0")+IFERROR(IF(W331="",0,W331),"0")+IFERROR(IF(W332="",0,W332),"0")</f>
        <v>0.71775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250</v>
      </c>
      <c r="V334" s="44">
        <f>IFERROR(SUM(V329:V332),"0")</f>
        <v>257.39999999999998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90</v>
      </c>
      <c r="V336" s="56">
        <f>IFERROR(IF(U336="",0,CEILING((U336/$H336),1)*$H336),"")</f>
        <v>93.6</v>
      </c>
      <c r="W336" s="42">
        <f>IFERROR(IF(V336=0,"",ROUNDUP(V336/H336,0)*0.02175),"")</f>
        <v>0.26100000000000001</v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11.538461538461538</v>
      </c>
      <c r="V337" s="44">
        <f>IFERROR(V336/H336,"0")</f>
        <v>12</v>
      </c>
      <c r="W337" s="44">
        <f>IFERROR(IF(W336="",0,W336),"0")</f>
        <v>0.26100000000000001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90</v>
      </c>
      <c r="V338" s="44">
        <f>IFERROR(SUM(V336:V336),"0")</f>
        <v>93.6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480</v>
      </c>
      <c r="V349" s="56">
        <f t="shared" si="15"/>
        <v>483</v>
      </c>
      <c r="W349" s="42">
        <f>IFERROR(IF(V349=0,"",ROUNDUP(V349/H349,0)*0.00753),"")</f>
        <v>0.86595</v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70</v>
      </c>
      <c r="V350" s="56">
        <f t="shared" si="15"/>
        <v>71.400000000000006</v>
      </c>
      <c r="W350" s="42">
        <f>IFERROR(IF(V350=0,"",ROUNDUP(V350/H350,0)*0.00753),"")</f>
        <v>0.12801000000000001</v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560</v>
      </c>
      <c r="V351" s="56">
        <f t="shared" si="15"/>
        <v>562.80000000000007</v>
      </c>
      <c r="W351" s="42">
        <f>IFERROR(IF(V351=0,"",ROUNDUP(V351/H351,0)*0.00753),"")</f>
        <v>1.00902</v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2</v>
      </c>
      <c r="V357" s="56">
        <f t="shared" si="15"/>
        <v>2.1</v>
      </c>
      <c r="W357" s="42">
        <f t="shared" si="16"/>
        <v>5.0200000000000002E-3</v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2</v>
      </c>
      <c r="V359" s="56">
        <f t="shared" si="15"/>
        <v>2.1</v>
      </c>
      <c r="W359" s="42">
        <f t="shared" si="16"/>
        <v>5.0200000000000002E-3</v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266.19047619047615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268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2.01302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1114</v>
      </c>
      <c r="V361" s="44">
        <f>IFERROR(SUM(V347:V359),"0")</f>
        <v>1121.3999999999999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70</v>
      </c>
      <c r="V363" s="56">
        <f>IFERROR(IF(U363="",0,CEILING((U363/$H363),1)*$H363),"")</f>
        <v>70.2</v>
      </c>
      <c r="W363" s="42">
        <f>IFERROR(IF(V363=0,"",ROUNDUP(V363/H363,0)*0.02175),"")</f>
        <v>0.19574999999999998</v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8.9743589743589745</v>
      </c>
      <c r="V367" s="44">
        <f>IFERROR(V363/H363,"0")+IFERROR(V364/H364,"0")+IFERROR(V365/H365,"0")+IFERROR(V366/H366,"0")</f>
        <v>9</v>
      </c>
      <c r="W367" s="44">
        <f>IFERROR(IF(W363="",0,W363),"0")+IFERROR(IF(W364="",0,W364),"0")+IFERROR(IF(W365="",0,W365),"0")+IFERROR(IF(W366="",0,W366),"0")</f>
        <v>0.19574999999999998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70</v>
      </c>
      <c r="V368" s="44">
        <f>IFERROR(SUM(V363:V366),"0")</f>
        <v>70.2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40</v>
      </c>
      <c r="V381" s="56">
        <f>IFERROR(IF(U381="",0,CEILING((U381/$H381),1)*$H381),"")</f>
        <v>41.6</v>
      </c>
      <c r="W381" s="42">
        <f>IFERROR(IF(V381=0,"",ROUNDUP(V381/H381,0)*0.01196),"")</f>
        <v>9.5680000000000001E-2</v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7.6923076923076916</v>
      </c>
      <c r="V383" s="44">
        <f>IFERROR(V381/H381,"0")+IFERROR(V382/H382,"0")</f>
        <v>8</v>
      </c>
      <c r="W383" s="44">
        <f>IFERROR(IF(W381="",0,W381),"0")+IFERROR(IF(W382="",0,W382),"0")</f>
        <v>9.5680000000000001E-2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40</v>
      </c>
      <c r="V384" s="44">
        <f>IFERROR(SUM(V381:V382),"0")</f>
        <v>41.6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650</v>
      </c>
      <c r="V387" s="56">
        <f t="shared" si="17"/>
        <v>651</v>
      </c>
      <c r="W387" s="42">
        <f>IFERROR(IF(V387=0,"",ROUNDUP(V387/H387,0)*0.00753),"")</f>
        <v>1.1671500000000001</v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2</v>
      </c>
      <c r="V389" s="56">
        <f t="shared" si="17"/>
        <v>2.1</v>
      </c>
      <c r="W389" s="42">
        <f>IFERROR(IF(V389=0,"",ROUNDUP(V389/H389,0)*0.00502),"")</f>
        <v>5.0200000000000002E-3</v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2</v>
      </c>
      <c r="V391" s="56">
        <f t="shared" si="17"/>
        <v>2.1</v>
      </c>
      <c r="W391" s="42">
        <f>IFERROR(IF(V391=0,"",ROUNDUP(V391/H391,0)*0.00502),"")</f>
        <v>5.0200000000000002E-3</v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156.66666666666669</v>
      </c>
      <c r="V393" s="44">
        <f>IFERROR(V386/H386,"0")+IFERROR(V387/H387,"0")+IFERROR(V388/H388,"0")+IFERROR(V389/H389,"0")+IFERROR(V390/H390,"0")+IFERROR(V391/H391,"0")+IFERROR(V392/H392,"0")</f>
        <v>157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1.1771900000000002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654</v>
      </c>
      <c r="V394" s="44">
        <f>IFERROR(SUM(V386:V392),"0")</f>
        <v>655.20000000000005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35</v>
      </c>
      <c r="V406" s="56">
        <f t="shared" ref="V406:V415" si="18">IFERROR(IF(U406="",0,CEILING((U406/$H406),1)*$H406),"")</f>
        <v>36.96</v>
      </c>
      <c r="W406" s="42">
        <f>IFERROR(IF(V406=0,"",ROUNDUP(V406/H406,0)*0.01196),"")</f>
        <v>8.3720000000000003E-2</v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4</v>
      </c>
      <c r="V414" s="56">
        <f t="shared" si="18"/>
        <v>4.8</v>
      </c>
      <c r="W414" s="42">
        <f>IFERROR(IF(V414=0,"",ROUNDUP(V414/H414,0)*0.00753),"")</f>
        <v>1.506E-2</v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8.295454545454545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9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9.8780000000000007E-2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39</v>
      </c>
      <c r="V417" s="44">
        <f>IFERROR(SUM(V406:V415),"0")</f>
        <v>41.76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950</v>
      </c>
      <c r="V419" s="56">
        <f>IFERROR(IF(U419="",0,CEILING((U419/$H419),1)*$H419),"")</f>
        <v>950.40000000000009</v>
      </c>
      <c r="W419" s="42">
        <f>IFERROR(IF(V419=0,"",ROUNDUP(V419/H419,0)*0.01196),"")</f>
        <v>2.1528</v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179.92424242424241</v>
      </c>
      <c r="V421" s="44">
        <f>IFERROR(V419/H419,"0")+IFERROR(V420/H420,"0")</f>
        <v>180</v>
      </c>
      <c r="W421" s="44">
        <f>IFERROR(IF(W419="",0,W419),"0")+IFERROR(IF(W420="",0,W420),"0")</f>
        <v>2.1528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950</v>
      </c>
      <c r="V422" s="44">
        <f>IFERROR(SUM(V419:V420),"0")</f>
        <v>950.40000000000009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5</v>
      </c>
      <c r="V424" s="56">
        <f t="shared" ref="V424:V432" si="19">IFERROR(IF(U424="",0,CEILING((U424/$H424),1)*$H424),"")</f>
        <v>5.28</v>
      </c>
      <c r="W424" s="42">
        <f>IFERROR(IF(V424=0,"",ROUNDUP(V424/H424,0)*0.01196),"")</f>
        <v>1.196E-2</v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100</v>
      </c>
      <c r="V425" s="56">
        <f t="shared" si="19"/>
        <v>100.32000000000001</v>
      </c>
      <c r="W425" s="42">
        <f>IFERROR(IF(V425=0,"",ROUNDUP(V425/H425,0)*0.01196),"")</f>
        <v>0.22724</v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970</v>
      </c>
      <c r="V426" s="56">
        <f t="shared" si="19"/>
        <v>971.5200000000001</v>
      </c>
      <c r="W426" s="42">
        <f>IFERROR(IF(V426=0,"",ROUNDUP(V426/H426,0)*0.01196),"")</f>
        <v>2.2006399999999999</v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100</v>
      </c>
      <c r="V427" s="56">
        <f t="shared" si="19"/>
        <v>100.8</v>
      </c>
      <c r="W427" s="42">
        <f t="shared" ref="W427:W432" si="20">IFERROR(IF(V427=0,"",ROUNDUP(V427/H427,0)*0.00937),"")</f>
        <v>0.26235999999999998</v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231.37626262626259</v>
      </c>
      <c r="V433" s="44">
        <f>IFERROR(V424/H424,"0")+IFERROR(V425/H425,"0")+IFERROR(V426/H426,"0")+IFERROR(V427/H427,"0")+IFERROR(V428/H428,"0")+IFERROR(V429/H429,"0")+IFERROR(V430/H430,"0")+IFERROR(V431/H431,"0")+IFERROR(V432/H432,"0")</f>
        <v>232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2.7021999999999999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1175</v>
      </c>
      <c r="V434" s="44">
        <f>IFERROR(SUM(V424:V432),"0")</f>
        <v>1177.92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650</v>
      </c>
      <c r="V444" s="56">
        <f>IFERROR(IF(U444="",0,CEILING((U444/$H444),1)*$H444),"")</f>
        <v>660</v>
      </c>
      <c r="W444" s="42">
        <f>IFERROR(IF(V444=0,"",ROUNDUP(V444/H444,0)*0.02175),"")</f>
        <v>1.1962499999999998</v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54.166666666666664</v>
      </c>
      <c r="V445" s="44">
        <f>IFERROR(V443/H443,"0")+IFERROR(V444/H444,"0")</f>
        <v>55</v>
      </c>
      <c r="W445" s="44">
        <f>IFERROR(IF(W443="",0,W443),"0")+IFERROR(IF(W444="",0,W444),"0")</f>
        <v>1.1962499999999998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650</v>
      </c>
      <c r="V446" s="44">
        <f>IFERROR(SUM(V443:V444),"0")</f>
        <v>660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30</v>
      </c>
      <c r="V453" s="56">
        <f>IFERROR(IF(U453="",0,CEILING((U453/$H453),1)*$H453),"")</f>
        <v>30.66</v>
      </c>
      <c r="W453" s="42">
        <f>IFERROR(IF(V453=0,"",ROUNDUP(V453/H453,0)*0.00753),"")</f>
        <v>5.271E-2</v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217</v>
      </c>
      <c r="V454" s="56">
        <f>IFERROR(IF(U454="",0,CEILING((U454/$H454),1)*$H454),"")</f>
        <v>219</v>
      </c>
      <c r="W454" s="42">
        <f>IFERROR(IF(V454=0,"",ROUNDUP(V454/H454,0)*0.00753),"")</f>
        <v>0.3765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56.392694063926939</v>
      </c>
      <c r="V455" s="44">
        <f>IFERROR(V453/H453,"0")+IFERROR(V454/H454,"0")</f>
        <v>57</v>
      </c>
      <c r="W455" s="44">
        <f>IFERROR(IF(W453="",0,W453),"0")+IFERROR(IF(W454="",0,W454),"0")</f>
        <v>0.42920999999999998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247</v>
      </c>
      <c r="V456" s="44">
        <f>IFERROR(SUM(V453:V454),"0")</f>
        <v>249.66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10690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10800.459999999997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11305.090045648363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11422.655999999999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19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20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11780.090045648363</v>
      </c>
      <c r="V466" s="44">
        <f>GrossWeightTotalR+PalletQtyTotalR*25</f>
        <v>11922.655999999999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1761.7745846994824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1780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22.473970000000001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135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336.69999999999993</v>
      </c>
      <c r="F473" s="53">
        <f>IFERROR(V122*1,"0")+IFERROR(V123*1,"0")+IFERROR(V124*1,"0")+IFERROR(V125*1,"0")</f>
        <v>256.5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301.2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422.4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620.1</v>
      </c>
      <c r="K473" s="53">
        <f>IFERROR(V251*1,"0")+IFERROR(V252*1,"0")+IFERROR(V253*1,"0")+IFERROR(V254*1,"0")+IFERROR(V255*1,"0")+IFERROR(V256*1,"0")+IFERROR(V257*1,"0")+IFERROR(V261*1,"0")+IFERROR(V262*1,"0")</f>
        <v>40.659999999999997</v>
      </c>
      <c r="L473" s="53">
        <f>IFERROR(V267*1,"0")+IFERROR(V268*1,"0")+IFERROR(V272*1,"0")+IFERROR(V273*1,"0")+IFERROR(V274*1,"0")+IFERROR(V278*1,"0")+IFERROR(V282*1,"0")</f>
        <v>402.65999999999997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2634.12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682.98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1191.5999999999999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696.80000000000007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2170.0800000000004</v>
      </c>
      <c r="R473" s="53">
        <f>IFERROR(V443*1,"0")+IFERROR(V444*1,"0")+IFERROR(V448*1,"0")+IFERROR(V449*1,"0")+IFERROR(V453*1,"0")+IFERROR(V454*1,"0")+IFERROR(V458*1,"0")+IFERROR(V459*1,"0")+IFERROR(V460*1,"0")</f>
        <v>909.66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