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W232" i="2"/>
  <c r="V232" i="2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53" i="2" l="1"/>
  <c r="V59" i="2"/>
  <c r="V89" i="2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W296" i="2" s="1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V466" i="2" s="1"/>
  <c r="J473" i="2"/>
  <c r="J9" i="2"/>
  <c r="W393" i="2"/>
  <c r="W184" i="2"/>
  <c r="W134" i="2"/>
  <c r="W433" i="2"/>
  <c r="W126" i="2"/>
  <c r="W208" i="2"/>
  <c r="W118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438" i="2" l="1"/>
  <c r="W275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<sst xmlns="http://schemas.openxmlformats.org/spreadsheetml/2006/main" count="2792" uniqueCount="687">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</sst>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45162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640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Четверг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0.375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300</v>
      </c>
      <c r="V104" s="56">
        <f t="shared" ref="V104:V110" si="6">IFERROR(IF(U104="",0,CEILING((U104/$H104),1)*$H104),"")</f>
        <v>307.8</v>
      </c>
      <c r="W104" s="42">
        <f>IFERROR(IF(V104=0,"",ROUNDUP(V104/H104,0)*0.02175),"")</f>
        <v>0.8264999999999999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37.037037037037038</v>
      </c>
      <c r="V111" s="44">
        <f>IFERROR(V104/H104,"0")+IFERROR(V105/H105,"0")+IFERROR(V106/H106,"0")+IFERROR(V107/H107,"0")+IFERROR(V108/H108,"0")+IFERROR(V109/H109,"0")+IFERROR(V110/H110,"0")</f>
        <v>38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0.8264999999999999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300</v>
      </c>
      <c r="V112" s="44">
        <f>IFERROR(SUM(V104:V110),"0")</f>
        <v>307.8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900</v>
      </c>
      <c r="V293" s="56">
        <f t="shared" si="14"/>
        <v>900</v>
      </c>
      <c r="W293" s="42">
        <f>IFERROR(IF(V293=0,"",ROUNDUP(V293/H293,0)*0.02039),"")</f>
        <v>1.2233999999999998</v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60</v>
      </c>
      <c r="V296" s="44">
        <f>IFERROR(V288/H288,"0")+IFERROR(V289/H289,"0")+IFERROR(V290/H290,"0")+IFERROR(V291/H291,"0")+IFERROR(V292/H292,"0")+IFERROR(V293/H293,"0")+IFERROR(V294/H294,"0")+IFERROR(V295/H295,"0")</f>
        <v>60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1.2233999999999998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900</v>
      </c>
      <c r="V297" s="44">
        <f>IFERROR(SUM(V288:V295),"0")</f>
        <v>900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2500</v>
      </c>
      <c r="V299" s="56">
        <f>IFERROR(IF(U299="",0,CEILING((U299/$H299),1)*$H299),"")</f>
        <v>2505</v>
      </c>
      <c r="W299" s="42">
        <f>IFERROR(IF(V299=0,"",ROUNDUP(V299/H299,0)*0.02175),"")</f>
        <v>3.6322499999999995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166.66666666666666</v>
      </c>
      <c r="V301" s="44">
        <f>IFERROR(V299/H299,"0")+IFERROR(V300/H300,"0")</f>
        <v>167</v>
      </c>
      <c r="W301" s="44">
        <f>IFERROR(IF(W299="",0,W299),"0")+IFERROR(IF(W300="",0,W300),"0")</f>
        <v>3.6322499999999995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2500</v>
      </c>
      <c r="V302" s="44">
        <f>IFERROR(SUM(V299:V300),"0")</f>
        <v>2505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650</v>
      </c>
      <c r="V407" s="56">
        <f t="shared" si="18"/>
        <v>654.72</v>
      </c>
      <c r="W407" s="42">
        <f>IFERROR(IF(V407=0,"",ROUNDUP(V407/H407,0)*0.01196),"")</f>
        <v>1.4830399999999999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550</v>
      </c>
      <c r="V409" s="56">
        <f t="shared" si="18"/>
        <v>554.4</v>
      </c>
      <c r="W409" s="42">
        <f>IFERROR(IF(V409=0,"",ROUNDUP(V409/H409,0)*0.01196),"")</f>
        <v>1.2558</v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227.27272727272725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229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2.7388399999999997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1200</v>
      </c>
      <c r="V417" s="44">
        <f>IFERROR(SUM(V406:V415),"0")</f>
        <v>1209.1199999999999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1300</v>
      </c>
      <c r="V458" s="56">
        <f>IFERROR(IF(U458="",0,CEILING((U458/$H458),1)*$H458),"")</f>
        <v>1302.5999999999999</v>
      </c>
      <c r="W458" s="42">
        <f>IFERROR(IF(V458=0,"",ROUNDUP(V458/H458,0)*0.02175),"")</f>
        <v>3.6322499999999995</v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166.66666666666666</v>
      </c>
      <c r="V461" s="44">
        <f>IFERROR(V458/H458,"0")+IFERROR(V459/H459,"0")+IFERROR(V460/H460,"0")</f>
        <v>167</v>
      </c>
      <c r="W461" s="44">
        <f>IFERROR(IF(W458="",0,W458),"0")+IFERROR(IF(W459="",0,W459),"0")+IFERROR(IF(W460="",0,W460),"0")</f>
        <v>3.6322499999999995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1300</v>
      </c>
      <c r="V462" s="44">
        <f>IFERROR(SUM(V458:V460),"0")</f>
        <v>1302.5999999999999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6200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6224.52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6505.5070707070709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6531.5399999999991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11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6780.5070707070709</v>
      </c>
      <c r="V466" s="44">
        <f>GrossWeightTotalR+PalletQtyTotalR*25</f>
        <v>6806.5399999999991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657.64309764309758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661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12.053239999999999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307.8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3405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1209.1199999999999</v>
      </c>
      <c r="R473" s="53">
        <f>IFERROR(V443*1,"0")+IFERROR(V444*1,"0")+IFERROR(V448*1,"0")+IFERROR(V449*1,"0")+IFERROR(V453*1,"0")+IFERROR(V454*1,"0")+IFERROR(V458*1,"0")+IFERROR(V459*1,"0")+IFERROR(V460*1,"0")</f>
        <v>1302.5999999999999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