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95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<sst xmlns="http://schemas.openxmlformats.org/spreadsheetml/2006/main" count="786" uniqueCount="328">
  <si>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</si>
  <si>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</si>
  <si>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</si>
  <si>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</si>
  <si>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</si>
  <si>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</si>
  <si>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</si>
  <si>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</si>
  <si>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</si>
  <si>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</si>
  <si>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</si>
  <si>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</si>
  <si>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</si>
  <si>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</si>
  <si>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</si>
  <si>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</si>
  <si>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</si>
  <si>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</si>
  <si>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</si>
  <si>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</si>
  <si>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</si>
  <si>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</si>
  <si>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</si>
  <si>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</si>
  <si>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</si>
  <si>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</si>
  <si>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</si>
  <si>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Дозаказ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</si>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</sst>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7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4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4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7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/>
      <c r="I5" s="327"/>
      <c r="J5" s="327"/>
      <c r="K5" s="325"/>
      <c r="M5" s="25" t="s">
        <v>10</v>
      </c>
      <c r="N5" s="320">
        <v>45163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47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Пятница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47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47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0.5</v>
      </c>
      <c r="O8" s="298"/>
      <c r="Q8" s="167"/>
      <c r="R8" s="173"/>
      <c r="S8" s="309"/>
      <c r="T8" s="310"/>
      <c r="Y8" s="52"/>
      <c r="Z8" s="52"/>
      <c r="AA8" s="52"/>
    </row>
    <row r="9" spans="1:28" s="147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47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4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47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47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47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47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48" t="s">
        <v>56</v>
      </c>
      <c r="S18" s="148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9"/>
      <c r="Y20" s="149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0"/>
      <c r="Y21" s="150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9"/>
      <c r="Y26" s="149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0"/>
      <c r="Y27" s="150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9"/>
      <c r="Y34" s="149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0"/>
      <c r="Y35" s="150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9"/>
      <c r="Y42" s="149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0"/>
      <c r="Y43" s="150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9"/>
      <c r="Y48" s="149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0"/>
      <c r="Y49" s="150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25</v>
      </c>
      <c r="V55" s="154">
        <f t="shared" si="0"/>
        <v>25</v>
      </c>
      <c r="W55" s="37">
        <f t="shared" si="1"/>
        <v>0.38750000000000001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25</v>
      </c>
      <c r="V56" s="155">
        <f>IFERROR(SUM(V50:V55),"0")</f>
        <v>25</v>
      </c>
      <c r="W56" s="155">
        <f>IFERROR(IF(W50="",0,W50),"0")+IFERROR(IF(W51="",0,W51),"0")+IFERROR(IF(W52="",0,W52),"0")+IFERROR(IF(W53="",0,W53),"0")+IFERROR(IF(W54="",0,W54),"0")+IFERROR(IF(W55="",0,W55),"0")</f>
        <v>0.38750000000000001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180</v>
      </c>
      <c r="V57" s="155">
        <f>IFERROR(SUMPRODUCT(V50:V55*H50:H55),"0")</f>
        <v>180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9"/>
      <c r="Y58" s="149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50"/>
      <c r="Y59" s="150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200</v>
      </c>
      <c r="V61" s="154">
        <f>IFERROR(IF(U61="","",U61),"")</f>
        <v>200</v>
      </c>
      <c r="W61" s="37">
        <f>IFERROR(IF(U61="","",U61*0.00855),"")</f>
        <v>1.71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200</v>
      </c>
      <c r="V62" s="155">
        <f>IFERROR(SUM(V60:V61),"0")</f>
        <v>200</v>
      </c>
      <c r="W62" s="155">
        <f>IFERROR(IF(W60="",0,W60),"0")+IFERROR(IF(W61="",0,W61),"0")</f>
        <v>1.71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1000</v>
      </c>
      <c r="V63" s="155">
        <f>IFERROR(SUMPRODUCT(V60:V61*H60:H61),"0")</f>
        <v>1000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9"/>
      <c r="Y64" s="149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50"/>
      <c r="Y65" s="150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9"/>
      <c r="Y69" s="149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50"/>
      <c r="Y70" s="150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9"/>
      <c r="Y75" s="149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50"/>
      <c r="Y76" s="150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50</v>
      </c>
      <c r="V79" s="154">
        <f t="shared" si="2"/>
        <v>50</v>
      </c>
      <c r="W79" s="37">
        <f t="shared" si="3"/>
        <v>0.89400000000000002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50</v>
      </c>
      <c r="V82" s="154">
        <f t="shared" si="2"/>
        <v>50</v>
      </c>
      <c r="W82" s="37">
        <f t="shared" si="3"/>
        <v>0.89400000000000002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100</v>
      </c>
      <c r="V83" s="155">
        <f>IFERROR(SUM(V77:V82),"0")</f>
        <v>100</v>
      </c>
      <c r="W83" s="155">
        <f>IFERROR(IF(W77="",0,W77),"0")+IFERROR(IF(W78="",0,W78),"0")+IFERROR(IF(W79="",0,W79),"0")+IFERROR(IF(W80="",0,W80),"0")+IFERROR(IF(W81="",0,W81),"0")+IFERROR(IF(W82="",0,W82),"0")</f>
        <v>1.788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360</v>
      </c>
      <c r="V84" s="155">
        <f>IFERROR(SUMPRODUCT(V77:V82*H77:H82),"0")</f>
        <v>360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9"/>
      <c r="Y85" s="149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50"/>
      <c r="Y86" s="150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9"/>
      <c r="Y92" s="149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50"/>
      <c r="Y93" s="150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100</v>
      </c>
      <c r="V95" s="154">
        <f>IFERROR(IF(U95="","",U95),"")</f>
        <v>100</v>
      </c>
      <c r="W95" s="37">
        <f>IFERROR(IF(U95="","",U95*0.0155),"")</f>
        <v>1.55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100</v>
      </c>
      <c r="V98" s="155">
        <f>IFERROR(SUM(V94:V97),"0")</f>
        <v>100</v>
      </c>
      <c r="W98" s="155">
        <f>IFERROR(IF(W94="",0,W94),"0")+IFERROR(IF(W95="",0,W95),"0")+IFERROR(IF(W96="",0,W96),"0")+IFERROR(IF(W97="",0,W97),"0")</f>
        <v>1.55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720</v>
      </c>
      <c r="V99" s="155">
        <f>IFERROR(SUMPRODUCT(V94:V97*H94:H97),"0")</f>
        <v>720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9"/>
      <c r="Y100" s="149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50"/>
      <c r="Y101" s="150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50</v>
      </c>
      <c r="V102" s="154">
        <f>IFERROR(IF(U102="","",U102),"")</f>
        <v>50</v>
      </c>
      <c r="W102" s="37">
        <f>IFERROR(IF(U102="","",U102*0.01788),"")</f>
        <v>0.89400000000000002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50</v>
      </c>
      <c r="V103" s="154">
        <f>IFERROR(IF(U103="","",U103),"")</f>
        <v>50</v>
      </c>
      <c r="W103" s="37">
        <f>IFERROR(IF(U103="","",U103*0.01788),"")</f>
        <v>0.89400000000000002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100</v>
      </c>
      <c r="V104" s="155">
        <f>IFERROR(SUM(V102:V103),"0")</f>
        <v>100</v>
      </c>
      <c r="W104" s="155">
        <f>IFERROR(IF(W102="",0,W102),"0")+IFERROR(IF(W103="",0,W103),"0")</f>
        <v>1.788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300</v>
      </c>
      <c r="V105" s="155">
        <f>IFERROR(SUMPRODUCT(V102:V103*H102:H103),"0")</f>
        <v>300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9"/>
      <c r="Y106" s="149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0"/>
      <c r="Y107" s="150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50</v>
      </c>
      <c r="V108" s="154">
        <f>IFERROR(IF(U108="","",U108),"")</f>
        <v>50</v>
      </c>
      <c r="W108" s="37">
        <f>IFERROR(IF(U108="","",U108*0.01788),"")</f>
        <v>0.89400000000000002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50</v>
      </c>
      <c r="V109" s="155">
        <f>IFERROR(SUM(V108:V108),"0")</f>
        <v>50</v>
      </c>
      <c r="W109" s="155">
        <f>IFERROR(IF(W108="",0,W108),"0")</f>
        <v>0.89400000000000002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150</v>
      </c>
      <c r="V110" s="155">
        <f>IFERROR(SUMPRODUCT(V108:V108*H108:H108),"0")</f>
        <v>150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9"/>
      <c r="Y111" s="149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0"/>
      <c r="Y112" s="150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9"/>
      <c r="Y119" s="149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50"/>
      <c r="Y120" s="150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9"/>
      <c r="Y124" s="149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0"/>
      <c r="Y125" s="150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9"/>
      <c r="Y130" s="149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0"/>
      <c r="Y131" s="150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9"/>
      <c r="Y136" s="149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0"/>
      <c r="Y137" s="150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50"/>
      <c r="Y141" s="150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50"/>
      <c r="Y145" s="150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179</v>
      </c>
      <c r="V149" s="154">
        <f>IFERROR(IF(U149="","",U149),"")</f>
        <v>179</v>
      </c>
      <c r="W149" s="37">
        <f>IFERROR(IF(U149="","",U149*0.00936),"")</f>
        <v>1.67544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179</v>
      </c>
      <c r="V150" s="155">
        <f>IFERROR(SUM(V146:V149),"0")</f>
        <v>179</v>
      </c>
      <c r="W150" s="155">
        <f>IFERROR(IF(W146="",0,W146),"0")+IFERROR(IF(W147="",0,W147),"0")+IFERROR(IF(W148="",0,W148),"0")+IFERROR(IF(W149="",0,W149),"0")</f>
        <v>1.67544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400.96000000000004</v>
      </c>
      <c r="V151" s="155">
        <f>IFERROR(SUMPRODUCT(V146:V149*H146:H149),"0")</f>
        <v>400.96000000000004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50"/>
      <c r="Y152" s="150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162</v>
      </c>
      <c r="V158" s="154">
        <f t="shared" si="4"/>
        <v>162</v>
      </c>
      <c r="W158" s="37">
        <f t="shared" si="5"/>
        <v>1.5163200000000001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162</v>
      </c>
      <c r="V163" s="155">
        <f>IFERROR(SUM(V153:V162),"0")</f>
        <v>162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1.5163200000000001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599.4</v>
      </c>
      <c r="V164" s="155">
        <f>IFERROR(SUMPRODUCT(V153:V162*H153:H162),"0")</f>
        <v>599.4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9"/>
      <c r="Y165" s="149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50"/>
      <c r="Y166" s="150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9"/>
      <c r="Y170" s="149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0"/>
      <c r="Y171" s="150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260</v>
      </c>
      <c r="V174" s="154">
        <f>IFERROR(IF(U174="","",U174),"")</f>
        <v>260</v>
      </c>
      <c r="W174" s="37">
        <f>IFERROR(IF(U174="","",U174*0.00866),"")</f>
        <v>2.2515999999999998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260</v>
      </c>
      <c r="V176" s="155">
        <f>IFERROR(SUM(V172:V175),"0")</f>
        <v>260</v>
      </c>
      <c r="W176" s="155">
        <f>IFERROR(IF(W172="",0,W172),"0")+IFERROR(IF(W173="",0,W173),"0")+IFERROR(IF(W174="",0,W174),"0")+IFERROR(IF(W175="",0,W175),"0")</f>
        <v>2.2515999999999998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1300</v>
      </c>
      <c r="V177" s="155">
        <f>IFERROR(SUMPRODUCT(V172:V175*H172:H175),"0")</f>
        <v>1300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50"/>
      <c r="Y178" s="150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9"/>
      <c r="Y184" s="149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50"/>
      <c r="Y185" s="150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9"/>
      <c r="Y190" s="149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0"/>
      <c r="Y191" s="150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9"/>
      <c r="Y195" s="149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0"/>
      <c r="Y196" s="150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9"/>
      <c r="Y201" s="149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0"/>
      <c r="Y202" s="150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9"/>
      <c r="Y207" s="149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0"/>
      <c r="Y208" s="150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25</v>
      </c>
      <c r="V212" s="154">
        <f>IFERROR(IF(U212="","",U212),"")</f>
        <v>25</v>
      </c>
      <c r="W212" s="37">
        <f>IFERROR(IF(U212="","",U212*0.0155),"")</f>
        <v>0.38750000000000001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25</v>
      </c>
      <c r="V213" s="155">
        <f>IFERROR(SUM(V209:V212),"0")</f>
        <v>25</v>
      </c>
      <c r="W213" s="155">
        <f>IFERROR(IF(W209="",0,W209),"0")+IFERROR(IF(W210="",0,W210),"0")+IFERROR(IF(W211="",0,W211),"0")+IFERROR(IF(W212="",0,W212),"0")</f>
        <v>0.38750000000000001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180</v>
      </c>
      <c r="V214" s="155">
        <f>IFERROR(SUMPRODUCT(V209:V212*H209:H212),"0")</f>
        <v>180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9"/>
      <c r="Y215" s="149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50"/>
      <c r="Y216" s="150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9"/>
      <c r="Y220" s="149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0"/>
      <c r="Y221" s="150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9"/>
      <c r="Y227" s="149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50"/>
      <c r="Y228" s="150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9"/>
      <c r="Y233" s="149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50"/>
      <c r="Y234" s="150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9"/>
      <c r="Y238" s="149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0"/>
      <c r="Y239" s="150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5190.3600000000006</v>
      </c>
      <c r="V243" s="155">
        <f>IFERROR(V24+V33+V41+V47+V57+V63+V68+V74+V84+V91+V99+V105+V110+V118+V123+V129+V134+V140+V144+V151+V164+V169+V177+V182+V189+V194+V199+V206+V214+V219+V225+V231+V237+V242,"0")</f>
        <v>5190.3600000000006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5586.0319999999992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5586.0319999999992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12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5886.0319999999992</v>
      </c>
      <c r="V246" s="155">
        <f>GrossWeightTotalR+PalletQtyTotalR*25</f>
        <v>5886.0319999999992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1201</v>
      </c>
      <c r="V247" s="155">
        <f>IFERROR(V23+V32+V40+V46+V56+V62+V67+V73+V83+V90+V98+V104+V109+V117+V122+V128+V133+V139+V143+V150+V163+V168+V176+V181+V188+V193+V198+V205+V213+V218+V224+V230+V236+V241,"0")</f>
        <v>1201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13.948359999999999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51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51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180</v>
      </c>
      <c r="G253" s="47">
        <f>IFERROR(U60*H60,"0")+IFERROR(U61*H61,"0")</f>
        <v>1000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360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720</v>
      </c>
      <c r="M253" s="47">
        <f>IFERROR(U102*H102,"0")+IFERROR(U103*H103,"0")</f>
        <v>300</v>
      </c>
      <c r="N253" s="47">
        <f>IFERROR(U108*H108,"0")</f>
        <v>150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1000.36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1300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180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2023-08-23T09:18:27Z</dcterms:modified>
</cp:coreProperties>
</file>