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40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refMode="R1C1"/>
</workbook>
</file>

<file path=xl/calcChain.xml><?xml version="1.0" encoding="utf-8"?>
<calcChain xmlns="http://schemas.openxmlformats.org/spreadsheetml/2006/main">
  <c r="K473" i="1" l="1"/>
  <c r="U465" i="1"/>
  <c r="U464" i="1"/>
  <c r="U462" i="1"/>
  <c r="U461" i="1"/>
  <c r="V460" i="1"/>
  <c r="W460" i="1" s="1"/>
  <c r="M460" i="1"/>
  <c r="V459" i="1"/>
  <c r="W459" i="1" s="1"/>
  <c r="M459" i="1"/>
  <c r="W458" i="1"/>
  <c r="W461" i="1" s="1"/>
  <c r="V458" i="1"/>
  <c r="M458" i="1"/>
  <c r="V456" i="1"/>
  <c r="U456" i="1"/>
  <c r="U455" i="1"/>
  <c r="W454" i="1"/>
  <c r="V454" i="1"/>
  <c r="M454" i="1"/>
  <c r="W453" i="1"/>
  <c r="W455" i="1" s="1"/>
  <c r="V453" i="1"/>
  <c r="V455" i="1" s="1"/>
  <c r="M453" i="1"/>
  <c r="U451" i="1"/>
  <c r="U450" i="1"/>
  <c r="V449" i="1"/>
  <c r="W449" i="1" s="1"/>
  <c r="M449" i="1"/>
  <c r="V448" i="1"/>
  <c r="M448" i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W428" i="1"/>
  <c r="V428" i="1"/>
  <c r="V427" i="1"/>
  <c r="W427" i="1" s="1"/>
  <c r="W426" i="1"/>
  <c r="V426" i="1"/>
  <c r="V425" i="1"/>
  <c r="W424" i="1"/>
  <c r="V424" i="1"/>
  <c r="U422" i="1"/>
  <c r="U421" i="1"/>
  <c r="W420" i="1"/>
  <c r="V420" i="1"/>
  <c r="M420" i="1"/>
  <c r="V419" i="1"/>
  <c r="M419" i="1"/>
  <c r="U417" i="1"/>
  <c r="U416" i="1"/>
  <c r="V415" i="1"/>
  <c r="W415" i="1" s="1"/>
  <c r="M415" i="1"/>
  <c r="V414" i="1"/>
  <c r="W414" i="1" s="1"/>
  <c r="M414" i="1"/>
  <c r="W413" i="1"/>
  <c r="V413" i="1"/>
  <c r="M413" i="1"/>
  <c r="W412" i="1"/>
  <c r="V412" i="1"/>
  <c r="M412" i="1"/>
  <c r="V411" i="1"/>
  <c r="W411" i="1" s="1"/>
  <c r="M411" i="1"/>
  <c r="V410" i="1"/>
  <c r="W410" i="1" s="1"/>
  <c r="M410" i="1"/>
  <c r="W409" i="1"/>
  <c r="V409" i="1"/>
  <c r="M409" i="1"/>
  <c r="V408" i="1"/>
  <c r="V416" i="1" s="1"/>
  <c r="M408" i="1"/>
  <c r="V407" i="1"/>
  <c r="W407" i="1" s="1"/>
  <c r="M407" i="1"/>
  <c r="V406" i="1"/>
  <c r="V417" i="1" s="1"/>
  <c r="M406" i="1"/>
  <c r="V402" i="1"/>
  <c r="U402" i="1"/>
  <c r="V401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W392" i="1"/>
  <c r="V392" i="1"/>
  <c r="M392" i="1"/>
  <c r="V391" i="1"/>
  <c r="W391" i="1" s="1"/>
  <c r="M391" i="1"/>
  <c r="V390" i="1"/>
  <c r="W390" i="1" s="1"/>
  <c r="M390" i="1"/>
  <c r="W389" i="1"/>
  <c r="V389" i="1"/>
  <c r="M389" i="1"/>
  <c r="W388" i="1"/>
  <c r="V388" i="1"/>
  <c r="V387" i="1"/>
  <c r="W387" i="1" s="1"/>
  <c r="M387" i="1"/>
  <c r="W386" i="1"/>
  <c r="W393" i="1" s="1"/>
  <c r="V386" i="1"/>
  <c r="V393" i="1" s="1"/>
  <c r="U384" i="1"/>
  <c r="U383" i="1"/>
  <c r="V382" i="1"/>
  <c r="W382" i="1" s="1"/>
  <c r="M382" i="1"/>
  <c r="V381" i="1"/>
  <c r="M381" i="1"/>
  <c r="U378" i="1"/>
  <c r="U377" i="1"/>
  <c r="V376" i="1"/>
  <c r="W376" i="1" s="1"/>
  <c r="W375" i="1"/>
  <c r="V375" i="1"/>
  <c r="V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M359" i="1"/>
  <c r="V358" i="1"/>
  <c r="W358" i="1" s="1"/>
  <c r="V357" i="1"/>
  <c r="W357" i="1" s="1"/>
  <c r="M357" i="1"/>
  <c r="V356" i="1"/>
  <c r="W356" i="1" s="1"/>
  <c r="W355" i="1"/>
  <c r="V355" i="1"/>
  <c r="M355" i="1"/>
  <c r="W354" i="1"/>
  <c r="V354" i="1"/>
  <c r="V353" i="1"/>
  <c r="W353" i="1" s="1"/>
  <c r="M353" i="1"/>
  <c r="W352" i="1"/>
  <c r="V352" i="1"/>
  <c r="V351" i="1"/>
  <c r="W351" i="1" s="1"/>
  <c r="M351" i="1"/>
  <c r="V350" i="1"/>
  <c r="W350" i="1" s="1"/>
  <c r="M350" i="1"/>
  <c r="W349" i="1"/>
  <c r="V349" i="1"/>
  <c r="M349" i="1"/>
  <c r="V348" i="1"/>
  <c r="V360" i="1" s="1"/>
  <c r="V347" i="1"/>
  <c r="V345" i="1"/>
  <c r="U345" i="1"/>
  <c r="U344" i="1"/>
  <c r="W343" i="1"/>
  <c r="V343" i="1"/>
  <c r="V342" i="1"/>
  <c r="M342" i="1"/>
  <c r="U338" i="1"/>
  <c r="V337" i="1"/>
  <c r="U337" i="1"/>
  <c r="V336" i="1"/>
  <c r="M336" i="1"/>
  <c r="U334" i="1"/>
  <c r="U333" i="1"/>
  <c r="V332" i="1"/>
  <c r="W332" i="1" s="1"/>
  <c r="M332" i="1"/>
  <c r="W331" i="1"/>
  <c r="V331" i="1"/>
  <c r="M331" i="1"/>
  <c r="W330" i="1"/>
  <c r="V330" i="1"/>
  <c r="M330" i="1"/>
  <c r="V329" i="1"/>
  <c r="V334" i="1" s="1"/>
  <c r="M329" i="1"/>
  <c r="U327" i="1"/>
  <c r="U326" i="1"/>
  <c r="V325" i="1"/>
  <c r="W325" i="1" s="1"/>
  <c r="M325" i="1"/>
  <c r="V324" i="1"/>
  <c r="M324" i="1"/>
  <c r="U322" i="1"/>
  <c r="V321" i="1"/>
  <c r="U321" i="1"/>
  <c r="V320" i="1"/>
  <c r="W320" i="1" s="1"/>
  <c r="M320" i="1"/>
  <c r="W319" i="1"/>
  <c r="V319" i="1"/>
  <c r="M319" i="1"/>
  <c r="W318" i="1"/>
  <c r="V318" i="1"/>
  <c r="M318" i="1"/>
  <c r="V317" i="1"/>
  <c r="M317" i="1"/>
  <c r="U314" i="1"/>
  <c r="U313" i="1"/>
  <c r="W312" i="1"/>
  <c r="W313" i="1" s="1"/>
  <c r="V312" i="1"/>
  <c r="M312" i="1"/>
  <c r="U310" i="1"/>
  <c r="U309" i="1"/>
  <c r="V308" i="1"/>
  <c r="M308" i="1"/>
  <c r="U306" i="1"/>
  <c r="U305" i="1"/>
  <c r="W304" i="1"/>
  <c r="W305" i="1" s="1"/>
  <c r="V304" i="1"/>
  <c r="M304" i="1"/>
  <c r="U302" i="1"/>
  <c r="U301" i="1"/>
  <c r="V300" i="1"/>
  <c r="W300" i="1" s="1"/>
  <c r="M300" i="1"/>
  <c r="V299" i="1"/>
  <c r="M299" i="1"/>
  <c r="U297" i="1"/>
  <c r="U296" i="1"/>
  <c r="V295" i="1"/>
  <c r="W295" i="1" s="1"/>
  <c r="M295" i="1"/>
  <c r="W294" i="1"/>
  <c r="V294" i="1"/>
  <c r="M294" i="1"/>
  <c r="W293" i="1"/>
  <c r="V293" i="1"/>
  <c r="V292" i="1"/>
  <c r="W292" i="1" s="1"/>
  <c r="M292" i="1"/>
  <c r="W291" i="1"/>
  <c r="V291" i="1"/>
  <c r="M291" i="1"/>
  <c r="W290" i="1"/>
  <c r="V290" i="1"/>
  <c r="M290" i="1"/>
  <c r="V289" i="1"/>
  <c r="W289" i="1" s="1"/>
  <c r="M289" i="1"/>
  <c r="V288" i="1"/>
  <c r="M288" i="1"/>
  <c r="U284" i="1"/>
  <c r="U283" i="1"/>
  <c r="V282" i="1"/>
  <c r="M282" i="1"/>
  <c r="U280" i="1"/>
  <c r="V279" i="1"/>
  <c r="U279" i="1"/>
  <c r="V278" i="1"/>
  <c r="M278" i="1"/>
  <c r="U276" i="1"/>
  <c r="W275" i="1"/>
  <c r="U275" i="1"/>
  <c r="V274" i="1"/>
  <c r="W274" i="1" s="1"/>
  <c r="M274" i="1"/>
  <c r="V273" i="1"/>
  <c r="W273" i="1" s="1"/>
  <c r="M273" i="1"/>
  <c r="W272" i="1"/>
  <c r="V272" i="1"/>
  <c r="V276" i="1" s="1"/>
  <c r="M272" i="1"/>
  <c r="V270" i="1"/>
  <c r="U270" i="1"/>
  <c r="U269" i="1"/>
  <c r="W268" i="1"/>
  <c r="V268" i="1"/>
  <c r="M268" i="1"/>
  <c r="W267" i="1"/>
  <c r="W269" i="1" s="1"/>
  <c r="V267" i="1"/>
  <c r="V269" i="1" s="1"/>
  <c r="M267" i="1"/>
  <c r="U264" i="1"/>
  <c r="U263" i="1"/>
  <c r="V262" i="1"/>
  <c r="W262" i="1" s="1"/>
  <c r="M262" i="1"/>
  <c r="V261" i="1"/>
  <c r="M261" i="1"/>
  <c r="U259" i="1"/>
  <c r="U258" i="1"/>
  <c r="V257" i="1"/>
  <c r="W257" i="1" s="1"/>
  <c r="M257" i="1"/>
  <c r="V256" i="1"/>
  <c r="W256" i="1" s="1"/>
  <c r="M256" i="1"/>
  <c r="W255" i="1"/>
  <c r="V255" i="1"/>
  <c r="M255" i="1"/>
  <c r="V254" i="1"/>
  <c r="W254" i="1" s="1"/>
  <c r="W258" i="1" s="1"/>
  <c r="M254" i="1"/>
  <c r="V253" i="1"/>
  <c r="W253" i="1" s="1"/>
  <c r="M253" i="1"/>
  <c r="V252" i="1"/>
  <c r="W252" i="1" s="1"/>
  <c r="M252" i="1"/>
  <c r="W251" i="1"/>
  <c r="V251" i="1"/>
  <c r="M251" i="1"/>
  <c r="V248" i="1"/>
  <c r="U248" i="1"/>
  <c r="U247" i="1"/>
  <c r="W246" i="1"/>
  <c r="V246" i="1"/>
  <c r="M246" i="1"/>
  <c r="V245" i="1"/>
  <c r="W245" i="1" s="1"/>
  <c r="M245" i="1"/>
  <c r="V244" i="1"/>
  <c r="M244" i="1"/>
  <c r="U242" i="1"/>
  <c r="U241" i="1"/>
  <c r="V240" i="1"/>
  <c r="W240" i="1" s="1"/>
  <c r="M240" i="1"/>
  <c r="V239" i="1"/>
  <c r="W239" i="1" s="1"/>
  <c r="V238" i="1"/>
  <c r="V242" i="1" s="1"/>
  <c r="U236" i="1"/>
  <c r="U235" i="1"/>
  <c r="V234" i="1"/>
  <c r="W234" i="1" s="1"/>
  <c r="W233" i="1"/>
  <c r="V233" i="1"/>
  <c r="M233" i="1"/>
  <c r="W232" i="1"/>
  <c r="V232" i="1"/>
  <c r="M232" i="1"/>
  <c r="V231" i="1"/>
  <c r="M231" i="1"/>
  <c r="U229" i="1"/>
  <c r="U228" i="1"/>
  <c r="V227" i="1"/>
  <c r="W227" i="1" s="1"/>
  <c r="M227" i="1"/>
  <c r="V226" i="1"/>
  <c r="W226" i="1" s="1"/>
  <c r="M226" i="1"/>
  <c r="W225" i="1"/>
  <c r="V225" i="1"/>
  <c r="M225" i="1"/>
  <c r="W224" i="1"/>
  <c r="V224" i="1"/>
  <c r="M224" i="1"/>
  <c r="V223" i="1"/>
  <c r="W223" i="1" s="1"/>
  <c r="M223" i="1"/>
  <c r="V222" i="1"/>
  <c r="M222" i="1"/>
  <c r="U220" i="1"/>
  <c r="U219" i="1"/>
  <c r="V218" i="1"/>
  <c r="W218" i="1" s="1"/>
  <c r="M218" i="1"/>
  <c r="W217" i="1"/>
  <c r="V217" i="1"/>
  <c r="M217" i="1"/>
  <c r="W216" i="1"/>
  <c r="V216" i="1"/>
  <c r="M216" i="1"/>
  <c r="V215" i="1"/>
  <c r="W215" i="1" s="1"/>
  <c r="M215" i="1"/>
  <c r="U213" i="1"/>
  <c r="V212" i="1"/>
  <c r="U212" i="1"/>
  <c r="V211" i="1"/>
  <c r="M211" i="1"/>
  <c r="U209" i="1"/>
  <c r="U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V196" i="1"/>
  <c r="W196" i="1" s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W188" i="1" s="1"/>
  <c r="M188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V180" i="1"/>
  <c r="W180" i="1" s="1"/>
  <c r="M180" i="1"/>
  <c r="V179" i="1"/>
  <c r="W179" i="1" s="1"/>
  <c r="M179" i="1"/>
  <c r="W178" i="1"/>
  <c r="V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W167" i="1"/>
  <c r="V167" i="1"/>
  <c r="V184" i="1" s="1"/>
  <c r="U165" i="1"/>
  <c r="U164" i="1"/>
  <c r="V163" i="1"/>
  <c r="W163" i="1" s="1"/>
  <c r="W162" i="1"/>
  <c r="V162" i="1"/>
  <c r="M162" i="1"/>
  <c r="V161" i="1"/>
  <c r="W161" i="1" s="1"/>
  <c r="V160" i="1"/>
  <c r="U158" i="1"/>
  <c r="V157" i="1"/>
  <c r="U157" i="1"/>
  <c r="W156" i="1"/>
  <c r="V156" i="1"/>
  <c r="M156" i="1"/>
  <c r="V155" i="1"/>
  <c r="W155" i="1" s="1"/>
  <c r="W157" i="1" s="1"/>
  <c r="U153" i="1"/>
  <c r="U152" i="1"/>
  <c r="V151" i="1"/>
  <c r="W151" i="1" s="1"/>
  <c r="M151" i="1"/>
  <c r="V150" i="1"/>
  <c r="U147" i="1"/>
  <c r="U146" i="1"/>
  <c r="W145" i="1"/>
  <c r="V145" i="1"/>
  <c r="M145" i="1"/>
  <c r="V144" i="1"/>
  <c r="W144" i="1" s="1"/>
  <c r="M144" i="1"/>
  <c r="V143" i="1"/>
  <c r="W143" i="1" s="1"/>
  <c r="W142" i="1"/>
  <c r="V142" i="1"/>
  <c r="M142" i="1"/>
  <c r="V141" i="1"/>
  <c r="W141" i="1" s="1"/>
  <c r="M141" i="1"/>
  <c r="V140" i="1"/>
  <c r="W140" i="1" s="1"/>
  <c r="M140" i="1"/>
  <c r="V139" i="1"/>
  <c r="W139" i="1" s="1"/>
  <c r="V138" i="1"/>
  <c r="H473" i="1" s="1"/>
  <c r="M138" i="1"/>
  <c r="U135" i="1"/>
  <c r="U134" i="1"/>
  <c r="W133" i="1"/>
  <c r="V133" i="1"/>
  <c r="M133" i="1"/>
  <c r="V132" i="1"/>
  <c r="V135" i="1" s="1"/>
  <c r="M132" i="1"/>
  <c r="V131" i="1"/>
  <c r="M131" i="1"/>
  <c r="V127" i="1"/>
  <c r="U127" i="1"/>
  <c r="U126" i="1"/>
  <c r="V125" i="1"/>
  <c r="W125" i="1" s="1"/>
  <c r="M125" i="1"/>
  <c r="W124" i="1"/>
  <c r="V124" i="1"/>
  <c r="M124" i="1"/>
  <c r="V123" i="1"/>
  <c r="W123" i="1" s="1"/>
  <c r="M123" i="1"/>
  <c r="V122" i="1"/>
  <c r="M122" i="1"/>
  <c r="U119" i="1"/>
  <c r="U118" i="1"/>
  <c r="W117" i="1"/>
  <c r="V117" i="1"/>
  <c r="V116" i="1"/>
  <c r="W116" i="1" s="1"/>
  <c r="M116" i="1"/>
  <c r="V115" i="1"/>
  <c r="W115" i="1" s="1"/>
  <c r="M115" i="1"/>
  <c r="W114" i="1"/>
  <c r="V114" i="1"/>
  <c r="V118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V102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V83" i="1"/>
  <c r="V90" i="1" s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M63" i="1"/>
  <c r="U60" i="1"/>
  <c r="U59" i="1"/>
  <c r="V58" i="1"/>
  <c r="W58" i="1" s="1"/>
  <c r="W57" i="1"/>
  <c r="V57" i="1"/>
  <c r="M57" i="1"/>
  <c r="V56" i="1"/>
  <c r="V60" i="1" s="1"/>
  <c r="M56" i="1"/>
  <c r="U53" i="1"/>
  <c r="U52" i="1"/>
  <c r="V51" i="1"/>
  <c r="C473" i="1" s="1"/>
  <c r="M51" i="1"/>
  <c r="V50" i="1"/>
  <c r="V52" i="1" s="1"/>
  <c r="M50" i="1"/>
  <c r="U46" i="1"/>
  <c r="V45" i="1"/>
  <c r="U45" i="1"/>
  <c r="V44" i="1"/>
  <c r="V46" i="1" s="1"/>
  <c r="M44" i="1"/>
  <c r="U42" i="1"/>
  <c r="V41" i="1"/>
  <c r="U41" i="1"/>
  <c r="V40" i="1"/>
  <c r="V42" i="1" s="1"/>
  <c r="M40" i="1"/>
  <c r="U38" i="1"/>
  <c r="V37" i="1"/>
  <c r="U37" i="1"/>
  <c r="V36" i="1"/>
  <c r="W36" i="1" s="1"/>
  <c r="W37" i="1" s="1"/>
  <c r="M36" i="1"/>
  <c r="W35" i="1"/>
  <c r="V35" i="1"/>
  <c r="V38" i="1" s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W28" i="1" s="1"/>
  <c r="M28" i="1"/>
  <c r="V27" i="1"/>
  <c r="W27" i="1" s="1"/>
  <c r="M27" i="1"/>
  <c r="W26" i="1"/>
  <c r="V26" i="1"/>
  <c r="M26" i="1"/>
  <c r="V24" i="1"/>
  <c r="U24" i="1"/>
  <c r="U463" i="1" s="1"/>
  <c r="V23" i="1"/>
  <c r="U23" i="1"/>
  <c r="U467" i="1" s="1"/>
  <c r="W22" i="1"/>
  <c r="W23" i="1" s="1"/>
  <c r="V22" i="1"/>
  <c r="V465" i="1" s="1"/>
  <c r="M22" i="1"/>
  <c r="H10" i="1"/>
  <c r="F10" i="1"/>
  <c r="F9" i="1"/>
  <c r="A9" i="1"/>
  <c r="A10" i="1" s="1"/>
  <c r="D7" i="1"/>
  <c r="N6" i="1"/>
  <c r="M2" i="1"/>
  <c r="W32" i="1" l="1"/>
  <c r="W118" i="1"/>
  <c r="W184" i="1"/>
  <c r="V33" i="1"/>
  <c r="V463" i="1" s="1"/>
  <c r="V59" i="1"/>
  <c r="V101" i="1"/>
  <c r="V164" i="1"/>
  <c r="J473" i="1"/>
  <c r="V209" i="1"/>
  <c r="V367" i="1"/>
  <c r="H9" i="1"/>
  <c r="V32" i="1"/>
  <c r="V467" i="1" s="1"/>
  <c r="W51" i="1"/>
  <c r="W56" i="1"/>
  <c r="W59" i="1" s="1"/>
  <c r="E473" i="1"/>
  <c r="W83" i="1"/>
  <c r="W89" i="1" s="1"/>
  <c r="W104" i="1"/>
  <c r="W111" i="1" s="1"/>
  <c r="V112" i="1"/>
  <c r="V126" i="1"/>
  <c r="W132" i="1"/>
  <c r="V147" i="1"/>
  <c r="W193" i="1"/>
  <c r="W208" i="1" s="1"/>
  <c r="W219" i="1"/>
  <c r="V220" i="1"/>
  <c r="V228" i="1"/>
  <c r="V236" i="1"/>
  <c r="W231" i="1"/>
  <c r="W235" i="1" s="1"/>
  <c r="V284" i="1"/>
  <c r="W282" i="1"/>
  <c r="W283" i="1" s="1"/>
  <c r="V309" i="1"/>
  <c r="V310" i="1"/>
  <c r="N473" i="1"/>
  <c r="V322" i="1"/>
  <c r="W329" i="1"/>
  <c r="W333" i="1" s="1"/>
  <c r="V344" i="1"/>
  <c r="W342" i="1"/>
  <c r="W344" i="1" s="1"/>
  <c r="W348" i="1"/>
  <c r="V378" i="1"/>
  <c r="W374" i="1"/>
  <c r="W377" i="1" s="1"/>
  <c r="W408" i="1"/>
  <c r="V433" i="1"/>
  <c r="W425" i="1"/>
  <c r="D473" i="1"/>
  <c r="L473" i="1"/>
  <c r="J9" i="1"/>
  <c r="W40" i="1"/>
  <c r="W41" i="1" s="1"/>
  <c r="W44" i="1"/>
  <c r="W45" i="1" s="1"/>
  <c r="W50" i="1"/>
  <c r="W52" i="1" s="1"/>
  <c r="V53" i="1"/>
  <c r="W63" i="1"/>
  <c r="W80" i="1" s="1"/>
  <c r="V81" i="1"/>
  <c r="W92" i="1"/>
  <c r="W101" i="1" s="1"/>
  <c r="F473" i="1"/>
  <c r="V134" i="1"/>
  <c r="W131" i="1"/>
  <c r="V153" i="1"/>
  <c r="W150" i="1"/>
  <c r="W152" i="1" s="1"/>
  <c r="I473" i="1"/>
  <c r="V158" i="1"/>
  <c r="V189" i="1"/>
  <c r="V190" i="1"/>
  <c r="V235" i="1"/>
  <c r="W238" i="1"/>
  <c r="W241" i="1" s="1"/>
  <c r="V259" i="1"/>
  <c r="W308" i="1"/>
  <c r="W309" i="1" s="1"/>
  <c r="W317" i="1"/>
  <c r="W321" i="1" s="1"/>
  <c r="W367" i="1"/>
  <c r="V368" i="1"/>
  <c r="V377" i="1"/>
  <c r="V383" i="1"/>
  <c r="V384" i="1"/>
  <c r="W381" i="1"/>
  <c r="W383" i="1" s="1"/>
  <c r="W438" i="1"/>
  <c r="R473" i="1"/>
  <c r="V445" i="1"/>
  <c r="V450" i="1"/>
  <c r="V451" i="1"/>
  <c r="W448" i="1"/>
  <c r="W450" i="1" s="1"/>
  <c r="V461" i="1"/>
  <c r="G473" i="1"/>
  <c r="O473" i="1"/>
  <c r="V89" i="1"/>
  <c r="V326" i="1"/>
  <c r="V327" i="1"/>
  <c r="W324" i="1"/>
  <c r="W326" i="1" s="1"/>
  <c r="V421" i="1"/>
  <c r="V422" i="1"/>
  <c r="W419" i="1"/>
  <c r="W421" i="1" s="1"/>
  <c r="W433" i="1"/>
  <c r="B473" i="1"/>
  <c r="V464" i="1"/>
  <c r="V466" i="1" s="1"/>
  <c r="V80" i="1"/>
  <c r="V119" i="1"/>
  <c r="W122" i="1"/>
  <c r="W126" i="1" s="1"/>
  <c r="W138" i="1"/>
  <c r="W146" i="1" s="1"/>
  <c r="V146" i="1"/>
  <c r="V152" i="1"/>
  <c r="V165" i="1"/>
  <c r="W160" i="1"/>
  <c r="W164" i="1" s="1"/>
  <c r="V185" i="1"/>
  <c r="W187" i="1"/>
  <c r="W189" i="1" s="1"/>
  <c r="V208" i="1"/>
  <c r="V213" i="1"/>
  <c r="W211" i="1"/>
  <c r="W212" i="1" s="1"/>
  <c r="V219" i="1"/>
  <c r="V229" i="1"/>
  <c r="V241" i="1"/>
  <c r="V247" i="1"/>
  <c r="W244" i="1"/>
  <c r="W247" i="1" s="1"/>
  <c r="V258" i="1"/>
  <c r="V263" i="1"/>
  <c r="V264" i="1"/>
  <c r="W261" i="1"/>
  <c r="W263" i="1" s="1"/>
  <c r="V275" i="1"/>
  <c r="V280" i="1"/>
  <c r="W278" i="1"/>
  <c r="W279" i="1" s="1"/>
  <c r="V283" i="1"/>
  <c r="V297" i="1"/>
  <c r="M473" i="1"/>
  <c r="W288" i="1"/>
  <c r="W296" i="1" s="1"/>
  <c r="V296" i="1"/>
  <c r="V301" i="1"/>
  <c r="V302" i="1"/>
  <c r="W299" i="1"/>
  <c r="W301" i="1" s="1"/>
  <c r="V305" i="1"/>
  <c r="V306" i="1"/>
  <c r="V313" i="1"/>
  <c r="V314" i="1"/>
  <c r="V333" i="1"/>
  <c r="V338" i="1"/>
  <c r="W336" i="1"/>
  <c r="W337" i="1" s="1"/>
  <c r="V361" i="1"/>
  <c r="V434" i="1"/>
  <c r="V462" i="1"/>
  <c r="U466" i="1"/>
  <c r="P473" i="1"/>
  <c r="V394" i="1"/>
  <c r="Q473" i="1"/>
  <c r="W222" i="1"/>
  <c r="W228" i="1" s="1"/>
  <c r="W347" i="1"/>
  <c r="W360" i="1" s="1"/>
  <c r="W406" i="1"/>
  <c r="W416" i="1" s="1"/>
  <c r="W443" i="1"/>
  <c r="W445" i="1" s="1"/>
  <c r="V446" i="1"/>
  <c r="W134" i="1" l="1"/>
  <c r="W468" i="1" s="1"/>
</calcChain>
</file>

<file path=xl/sharedStrings.xml><?xml version="1.0" encoding="utf-8"?>
<sst xmlns="http://schemas.openxmlformats.org/spreadsheetml/2006/main" count="1743" uniqueCount="684">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</sst>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7"/>
      <c r="O2" s="327"/>
      <c r="P2" s="327"/>
      <c r="Q2" s="327"/>
      <c r="R2" s="327"/>
      <c r="S2" s="327"/>
      <c r="T2" s="327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7"/>
      <c r="N3" s="327"/>
      <c r="O3" s="327"/>
      <c r="P3" s="327"/>
      <c r="Q3" s="327"/>
      <c r="R3" s="327"/>
      <c r="S3" s="327"/>
      <c r="T3" s="327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0"/>
      <c r="C5" s="331"/>
      <c r="D5" s="637"/>
      <c r="E5" s="638"/>
      <c r="F5" s="639" t="s">
        <v>9</v>
      </c>
      <c r="G5" s="331"/>
      <c r="H5" s="637" t="s">
        <v>683</v>
      </c>
      <c r="I5" s="640"/>
      <c r="J5" s="640"/>
      <c r="K5" s="638"/>
      <c r="M5" s="25" t="s">
        <v>10</v>
      </c>
      <c r="N5" s="633">
        <v>45164</v>
      </c>
      <c r="O5" s="611"/>
      <c r="Q5" s="641" t="s">
        <v>11</v>
      </c>
      <c r="R5" s="333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0"/>
      <c r="C6" s="331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19"/>
      <c r="Q6" s="620" t="s">
        <v>16</v>
      </c>
      <c r="R6" s="333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27"/>
      <c r="R7" s="333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4"/>
      <c r="C8" s="325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0.5</v>
      </c>
      <c r="O8" s="611"/>
      <c r="Q8" s="327"/>
      <c r="R8" s="333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27"/>
      <c r="R9" s="333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609" t="str">
        <f>IFERROR(VLOOKUP($D$10,Proxy,2,FALSE),"")</f>
        <v/>
      </c>
      <c r="I10" s="327"/>
      <c r="J10" s="327"/>
      <c r="K10" s="327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1"/>
      <c r="M12" s="25" t="s">
        <v>29</v>
      </c>
      <c r="N12" s="614"/>
      <c r="O12" s="615"/>
      <c r="P12" s="24"/>
      <c r="R12" s="25"/>
      <c r="S12" s="597"/>
      <c r="T12" s="327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1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1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1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9" t="s">
        <v>35</v>
      </c>
      <c r="B17" s="579" t="s">
        <v>36</v>
      </c>
      <c r="C17" s="600" t="s">
        <v>37</v>
      </c>
      <c r="D17" s="579" t="s">
        <v>38</v>
      </c>
      <c r="E17" s="601"/>
      <c r="F17" s="579" t="s">
        <v>39</v>
      </c>
      <c r="G17" s="579" t="s">
        <v>40</v>
      </c>
      <c r="H17" s="579" t="s">
        <v>41</v>
      </c>
      <c r="I17" s="579" t="s">
        <v>42</v>
      </c>
      <c r="J17" s="579" t="s">
        <v>43</v>
      </c>
      <c r="K17" s="579" t="s">
        <v>44</v>
      </c>
      <c r="L17" s="579" t="s">
        <v>45</v>
      </c>
      <c r="M17" s="579" t="s">
        <v>46</v>
      </c>
      <c r="N17" s="604"/>
      <c r="O17" s="604"/>
      <c r="P17" s="604"/>
      <c r="Q17" s="601"/>
      <c r="R17" s="599" t="s">
        <v>47</v>
      </c>
      <c r="S17" s="331"/>
      <c r="T17" s="579" t="s">
        <v>48</v>
      </c>
      <c r="U17" s="579" t="s">
        <v>49</v>
      </c>
      <c r="V17" s="581" t="s">
        <v>50</v>
      </c>
      <c r="W17" s="579" t="s">
        <v>51</v>
      </c>
      <c r="X17" s="583" t="s">
        <v>52</v>
      </c>
      <c r="Y17" s="583" t="s">
        <v>53</v>
      </c>
      <c r="Z17" s="583" t="s">
        <v>54</v>
      </c>
      <c r="AA17" s="585"/>
      <c r="AB17" s="586"/>
      <c r="AC17" s="590" t="s">
        <v>55</v>
      </c>
    </row>
    <row r="18" spans="1:29" ht="14.25" customHeight="1" x14ac:dyDescent="0.2">
      <c r="A18" s="580"/>
      <c r="B18" s="580"/>
      <c r="C18" s="580"/>
      <c r="D18" s="602"/>
      <c r="E18" s="603"/>
      <c r="F18" s="580"/>
      <c r="G18" s="580"/>
      <c r="H18" s="580"/>
      <c r="I18" s="580"/>
      <c r="J18" s="580"/>
      <c r="K18" s="580"/>
      <c r="L18" s="580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80"/>
      <c r="U18" s="580"/>
      <c r="V18" s="582"/>
      <c r="W18" s="580"/>
      <c r="X18" s="584"/>
      <c r="Y18" s="584"/>
      <c r="Z18" s="587"/>
      <c r="AA18" s="588"/>
      <c r="AB18" s="589"/>
      <c r="AC18" s="591"/>
    </row>
    <row r="19" spans="1:29" ht="27.75" customHeight="1" x14ac:dyDescent="0.2">
      <c r="A19" s="345" t="s">
        <v>58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49"/>
      <c r="Y19" s="49"/>
    </row>
    <row r="20" spans="1:29" ht="16.5" customHeight="1" x14ac:dyDescent="0.25">
      <c r="A20" s="340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04"/>
      <c r="Y20" s="304"/>
    </row>
    <row r="21" spans="1:29" ht="14.25" customHeight="1" x14ac:dyDescent="0.25">
      <c r="A21" s="336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05"/>
      <c r="Y21" s="305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8">
        <v>4607091389258</v>
      </c>
      <c r="E22" s="319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1"/>
      <c r="O22" s="321"/>
      <c r="P22" s="321"/>
      <c r="Q22" s="319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36" t="s">
        <v>66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05"/>
      <c r="Y25" s="305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18">
        <v>4607091383881</v>
      </c>
      <c r="E26" s="319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1"/>
      <c r="O26" s="321"/>
      <c r="P26" s="321"/>
      <c r="Q26" s="319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18">
        <v>4607091388237</v>
      </c>
      <c r="E27" s="319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1"/>
      <c r="O27" s="321"/>
      <c r="P27" s="321"/>
      <c r="Q27" s="319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18">
        <v>4607091383935</v>
      </c>
      <c r="E28" s="319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1"/>
      <c r="O28" s="321"/>
      <c r="P28" s="321"/>
      <c r="Q28" s="319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18">
        <v>4680115881853</v>
      </c>
      <c r="E29" s="319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4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1"/>
      <c r="O29" s="321"/>
      <c r="P29" s="321"/>
      <c r="Q29" s="319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8">
        <v>4607091383911</v>
      </c>
      <c r="E30" s="319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1"/>
      <c r="O30" s="321"/>
      <c r="P30" s="321"/>
      <c r="Q30" s="319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8">
        <v>4607091388244</v>
      </c>
      <c r="E31" s="319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1"/>
      <c r="O31" s="321"/>
      <c r="P31" s="321"/>
      <c r="Q31" s="319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36" t="s">
        <v>79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05"/>
      <c r="Y34" s="30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8">
        <v>4607091388503</v>
      </c>
      <c r="E35" s="319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1"/>
      <c r="O35" s="321"/>
      <c r="P35" s="321"/>
      <c r="Q35" s="319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8">
        <v>4680115880139</v>
      </c>
      <c r="E36" s="319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5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1"/>
      <c r="O36" s="321"/>
      <c r="P36" s="321"/>
      <c r="Q36" s="319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6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3" t="s">
        <v>64</v>
      </c>
      <c r="N37" s="324"/>
      <c r="O37" s="324"/>
      <c r="P37" s="324"/>
      <c r="Q37" s="324"/>
      <c r="R37" s="324"/>
      <c r="S37" s="32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8"/>
      <c r="M38" s="323" t="s">
        <v>64</v>
      </c>
      <c r="N38" s="324"/>
      <c r="O38" s="324"/>
      <c r="P38" s="324"/>
      <c r="Q38" s="324"/>
      <c r="R38" s="324"/>
      <c r="S38" s="32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36" t="s">
        <v>87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05"/>
      <c r="Y39" s="30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8">
        <v>4607091388282</v>
      </c>
      <c r="E40" s="319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1"/>
      <c r="O40" s="321"/>
      <c r="P40" s="321"/>
      <c r="Q40" s="319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6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3" t="s">
        <v>64</v>
      </c>
      <c r="N41" s="324"/>
      <c r="O41" s="324"/>
      <c r="P41" s="324"/>
      <c r="Q41" s="324"/>
      <c r="R41" s="324"/>
      <c r="S41" s="32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8"/>
      <c r="M42" s="323" t="s">
        <v>64</v>
      </c>
      <c r="N42" s="324"/>
      <c r="O42" s="324"/>
      <c r="P42" s="324"/>
      <c r="Q42" s="324"/>
      <c r="R42" s="324"/>
      <c r="S42" s="32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36" t="s">
        <v>91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05"/>
      <c r="Y43" s="30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8">
        <v>4607091389111</v>
      </c>
      <c r="E44" s="319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1"/>
      <c r="O44" s="321"/>
      <c r="P44" s="321"/>
      <c r="Q44" s="319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6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3" t="s">
        <v>64</v>
      </c>
      <c r="N45" s="324"/>
      <c r="O45" s="324"/>
      <c r="P45" s="324"/>
      <c r="Q45" s="324"/>
      <c r="R45" s="324"/>
      <c r="S45" s="32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8"/>
      <c r="M46" s="323" t="s">
        <v>64</v>
      </c>
      <c r="N46" s="324"/>
      <c r="O46" s="324"/>
      <c r="P46" s="324"/>
      <c r="Q46" s="324"/>
      <c r="R46" s="324"/>
      <c r="S46" s="32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45" t="s">
        <v>94</v>
      </c>
      <c r="B47" s="346"/>
      <c r="C47" s="346"/>
      <c r="D47" s="346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  <c r="U47" s="346"/>
      <c r="V47" s="346"/>
      <c r="W47" s="346"/>
      <c r="X47" s="49"/>
      <c r="Y47" s="49"/>
    </row>
    <row r="48" spans="1:29" ht="16.5" customHeight="1" x14ac:dyDescent="0.25">
      <c r="A48" s="340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04"/>
      <c r="Y48" s="304"/>
    </row>
    <row r="49" spans="1:29" ht="14.25" customHeight="1" x14ac:dyDescent="0.25">
      <c r="A49" s="336" t="s">
        <v>96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05"/>
      <c r="Y49" s="30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8">
        <v>4680115881440</v>
      </c>
      <c r="E50" s="319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1"/>
      <c r="O50" s="321"/>
      <c r="P50" s="321"/>
      <c r="Q50" s="319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8">
        <v>4680115881433</v>
      </c>
      <c r="E51" s="319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1"/>
      <c r="O51" s="321"/>
      <c r="P51" s="321"/>
      <c r="Q51" s="319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3" t="s">
        <v>64</v>
      </c>
      <c r="N52" s="324"/>
      <c r="O52" s="324"/>
      <c r="P52" s="324"/>
      <c r="Q52" s="324"/>
      <c r="R52" s="324"/>
      <c r="S52" s="32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8"/>
      <c r="M53" s="323" t="s">
        <v>64</v>
      </c>
      <c r="N53" s="324"/>
      <c r="O53" s="324"/>
      <c r="P53" s="324"/>
      <c r="Q53" s="324"/>
      <c r="R53" s="324"/>
      <c r="S53" s="32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40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04"/>
      <c r="Y54" s="304"/>
    </row>
    <row r="55" spans="1:29" ht="14.25" customHeight="1" x14ac:dyDescent="0.25">
      <c r="A55" s="336" t="s">
        <v>103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05"/>
      <c r="Y55" s="30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8">
        <v>4680115881426</v>
      </c>
      <c r="E56" s="319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56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1"/>
      <c r="O56" s="321"/>
      <c r="P56" s="321"/>
      <c r="Q56" s="319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8">
        <v>4680115881419</v>
      </c>
      <c r="E57" s="319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5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1"/>
      <c r="O57" s="321"/>
      <c r="P57" s="321"/>
      <c r="Q57" s="319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8">
        <v>4680115881525</v>
      </c>
      <c r="E58" s="319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562" t="s">
        <v>110</v>
      </c>
      <c r="N58" s="321"/>
      <c r="O58" s="321"/>
      <c r="P58" s="321"/>
      <c r="Q58" s="319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40" t="s">
        <v>94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04"/>
      <c r="Y61" s="304"/>
    </row>
    <row r="62" spans="1:29" ht="14.25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05"/>
      <c r="Y62" s="30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8">
        <v>4607091382945</v>
      </c>
      <c r="E63" s="319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56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1"/>
      <c r="O63" s="321"/>
      <c r="P63" s="321"/>
      <c r="Q63" s="319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8">
        <v>4607091385670</v>
      </c>
      <c r="E64" s="319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5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1"/>
      <c r="O64" s="321"/>
      <c r="P64" s="321"/>
      <c r="Q64" s="319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8">
        <v>4680115881327</v>
      </c>
      <c r="E65" s="319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5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1"/>
      <c r="O65" s="321"/>
      <c r="P65" s="321"/>
      <c r="Q65" s="319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8">
        <v>4607091388312</v>
      </c>
      <c r="E66" s="319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55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1"/>
      <c r="O66" s="321"/>
      <c r="P66" s="321"/>
      <c r="Q66" s="319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8">
        <v>4680115882133</v>
      </c>
      <c r="E67" s="319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560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1"/>
      <c r="O67" s="321"/>
      <c r="P67" s="321"/>
      <c r="Q67" s="319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18">
        <v>4607091382952</v>
      </c>
      <c r="E68" s="319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1"/>
      <c r="O68" s="321"/>
      <c r="P68" s="321"/>
      <c r="Q68" s="319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18">
        <v>4607091385687</v>
      </c>
      <c r="E69" s="319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1"/>
      <c r="O69" s="321"/>
      <c r="P69" s="321"/>
      <c r="Q69" s="319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18">
        <v>4680115882539</v>
      </c>
      <c r="E70" s="319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553" t="s">
        <v>129</v>
      </c>
      <c r="N70" s="321"/>
      <c r="O70" s="321"/>
      <c r="P70" s="321"/>
      <c r="Q70" s="319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18">
        <v>4607091384604</v>
      </c>
      <c r="E71" s="319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1"/>
      <c r="O71" s="321"/>
      <c r="P71" s="321"/>
      <c r="Q71" s="319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18">
        <v>4680115880283</v>
      </c>
      <c r="E72" s="319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1"/>
      <c r="O72" s="321"/>
      <c r="P72" s="321"/>
      <c r="Q72" s="319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18">
        <v>4680115881518</v>
      </c>
      <c r="E73" s="319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1"/>
      <c r="O73" s="321"/>
      <c r="P73" s="321"/>
      <c r="Q73" s="319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18">
        <v>4680115881303</v>
      </c>
      <c r="E74" s="319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1"/>
      <c r="O74" s="321"/>
      <c r="P74" s="321"/>
      <c r="Q74" s="319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18">
        <v>4607091381986</v>
      </c>
      <c r="E75" s="319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54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1"/>
      <c r="O75" s="321"/>
      <c r="P75" s="321"/>
      <c r="Q75" s="319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18">
        <v>4607091388466</v>
      </c>
      <c r="E76" s="319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1"/>
      <c r="O76" s="321"/>
      <c r="P76" s="321"/>
      <c r="Q76" s="319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18">
        <v>4680115880269</v>
      </c>
      <c r="E77" s="319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1"/>
      <c r="O77" s="321"/>
      <c r="P77" s="321"/>
      <c r="Q77" s="319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18">
        <v>4680115880429</v>
      </c>
      <c r="E78" s="319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1"/>
      <c r="O78" s="321"/>
      <c r="P78" s="321"/>
      <c r="Q78" s="319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18">
        <v>4680115881457</v>
      </c>
      <c r="E79" s="319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1"/>
      <c r="O79" s="321"/>
      <c r="P79" s="321"/>
      <c r="Q79" s="319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6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3" t="s">
        <v>64</v>
      </c>
      <c r="N80" s="324"/>
      <c r="O80" s="324"/>
      <c r="P80" s="324"/>
      <c r="Q80" s="324"/>
      <c r="R80" s="324"/>
      <c r="S80" s="32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8"/>
      <c r="M81" s="323" t="s">
        <v>64</v>
      </c>
      <c r="N81" s="324"/>
      <c r="O81" s="324"/>
      <c r="P81" s="324"/>
      <c r="Q81" s="324"/>
      <c r="R81" s="324"/>
      <c r="S81" s="32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36" t="s">
        <v>96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05"/>
      <c r="Y82" s="305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18">
        <v>4607091388442</v>
      </c>
      <c r="E83" s="319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54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1"/>
      <c r="O83" s="321"/>
      <c r="P83" s="321"/>
      <c r="Q83" s="319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18">
        <v>4607091384789</v>
      </c>
      <c r="E84" s="319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546" t="s">
        <v>152</v>
      </c>
      <c r="N84" s="321"/>
      <c r="O84" s="321"/>
      <c r="P84" s="321"/>
      <c r="Q84" s="319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18">
        <v>4680115881488</v>
      </c>
      <c r="E85" s="319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5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1"/>
      <c r="O85" s="321"/>
      <c r="P85" s="321"/>
      <c r="Q85" s="319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18">
        <v>4607091384765</v>
      </c>
      <c r="E86" s="319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541" t="s">
        <v>157</v>
      </c>
      <c r="N86" s="321"/>
      <c r="O86" s="321"/>
      <c r="P86" s="321"/>
      <c r="Q86" s="319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18">
        <v>4680115880658</v>
      </c>
      <c r="E87" s="319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1"/>
      <c r="O87" s="321"/>
      <c r="P87" s="321"/>
      <c r="Q87" s="319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18">
        <v>4607091381962</v>
      </c>
      <c r="E88" s="319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1"/>
      <c r="O88" s="321"/>
      <c r="P88" s="321"/>
      <c r="Q88" s="319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6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3" t="s">
        <v>64</v>
      </c>
      <c r="N89" s="324"/>
      <c r="O89" s="324"/>
      <c r="P89" s="324"/>
      <c r="Q89" s="324"/>
      <c r="R89" s="324"/>
      <c r="S89" s="32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8"/>
      <c r="M90" s="323" t="s">
        <v>64</v>
      </c>
      <c r="N90" s="324"/>
      <c r="O90" s="324"/>
      <c r="P90" s="324"/>
      <c r="Q90" s="324"/>
      <c r="R90" s="324"/>
      <c r="S90" s="32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36" t="s">
        <v>59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05"/>
      <c r="Y91" s="305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18">
        <v>4607091387667</v>
      </c>
      <c r="E92" s="319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1"/>
      <c r="O92" s="321"/>
      <c r="P92" s="321"/>
      <c r="Q92" s="319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18">
        <v>4607091387636</v>
      </c>
      <c r="E93" s="319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1"/>
      <c r="O93" s="321"/>
      <c r="P93" s="321"/>
      <c r="Q93" s="319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18">
        <v>4607091384727</v>
      </c>
      <c r="E94" s="319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1"/>
      <c r="O94" s="321"/>
      <c r="P94" s="321"/>
      <c r="Q94" s="319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18">
        <v>4607091386745</v>
      </c>
      <c r="E95" s="319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1"/>
      <c r="O95" s="321"/>
      <c r="P95" s="321"/>
      <c r="Q95" s="319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18">
        <v>4607091382426</v>
      </c>
      <c r="E96" s="319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1"/>
      <c r="O96" s="321"/>
      <c r="P96" s="321"/>
      <c r="Q96" s="319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18">
        <v>4607091386547</v>
      </c>
      <c r="E97" s="319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1"/>
      <c r="O97" s="321"/>
      <c r="P97" s="321"/>
      <c r="Q97" s="319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18">
        <v>4607091384703</v>
      </c>
      <c r="E98" s="319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1"/>
      <c r="O98" s="321"/>
      <c r="P98" s="321"/>
      <c r="Q98" s="319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18">
        <v>4607091384734</v>
      </c>
      <c r="E99" s="319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1"/>
      <c r="O99" s="321"/>
      <c r="P99" s="321"/>
      <c r="Q99" s="319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18">
        <v>4607091382464</v>
      </c>
      <c r="E100" s="319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1"/>
      <c r="O100" s="321"/>
      <c r="P100" s="321"/>
      <c r="Q100" s="319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6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3" t="s">
        <v>64</v>
      </c>
      <c r="N101" s="324"/>
      <c r="O101" s="324"/>
      <c r="P101" s="324"/>
      <c r="Q101" s="324"/>
      <c r="R101" s="324"/>
      <c r="S101" s="32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27"/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8"/>
      <c r="M102" s="323" t="s">
        <v>64</v>
      </c>
      <c r="N102" s="324"/>
      <c r="O102" s="324"/>
      <c r="P102" s="324"/>
      <c r="Q102" s="324"/>
      <c r="R102" s="324"/>
      <c r="S102" s="32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36" t="s">
        <v>66</v>
      </c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05"/>
      <c r="Y103" s="305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18">
        <v>4607091386967</v>
      </c>
      <c r="E104" s="319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528" t="s">
        <v>182</v>
      </c>
      <c r="N104" s="321"/>
      <c r="O104" s="321"/>
      <c r="P104" s="321"/>
      <c r="Q104" s="319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18">
        <v>4607091385304</v>
      </c>
      <c r="E105" s="319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1"/>
      <c r="O105" s="321"/>
      <c r="P105" s="321"/>
      <c r="Q105" s="319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18">
        <v>4607091386264</v>
      </c>
      <c r="E106" s="319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1"/>
      <c r="O106" s="321"/>
      <c r="P106" s="321"/>
      <c r="Q106" s="319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18">
        <v>4607091385731</v>
      </c>
      <c r="E107" s="319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524" t="s">
        <v>189</v>
      </c>
      <c r="N107" s="321"/>
      <c r="O107" s="321"/>
      <c r="P107" s="321"/>
      <c r="Q107" s="319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18">
        <v>4680115880214</v>
      </c>
      <c r="E108" s="319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525" t="s">
        <v>192</v>
      </c>
      <c r="N108" s="321"/>
      <c r="O108" s="321"/>
      <c r="P108" s="321"/>
      <c r="Q108" s="319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18">
        <v>4680115880894</v>
      </c>
      <c r="E109" s="319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526" t="s">
        <v>195</v>
      </c>
      <c r="N109" s="321"/>
      <c r="O109" s="321"/>
      <c r="P109" s="321"/>
      <c r="Q109" s="319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18">
        <v>4607091385427</v>
      </c>
      <c r="E110" s="319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1"/>
      <c r="O110" s="321"/>
      <c r="P110" s="321"/>
      <c r="Q110" s="319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6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8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8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36" t="s">
        <v>198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05"/>
      <c r="Y113" s="305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18">
        <v>4607091383065</v>
      </c>
      <c r="E114" s="319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5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1"/>
      <c r="O114" s="321"/>
      <c r="P114" s="321"/>
      <c r="Q114" s="319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18">
        <v>4680115881532</v>
      </c>
      <c r="E115" s="319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521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1"/>
      <c r="O115" s="321"/>
      <c r="P115" s="321"/>
      <c r="Q115" s="319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18">
        <v>4680115880238</v>
      </c>
      <c r="E116" s="319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522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1"/>
      <c r="O116" s="321"/>
      <c r="P116" s="321"/>
      <c r="Q116" s="319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18">
        <v>4680115881464</v>
      </c>
      <c r="E117" s="319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523" t="s">
        <v>207</v>
      </c>
      <c r="N117" s="321"/>
      <c r="O117" s="321"/>
      <c r="P117" s="321"/>
      <c r="Q117" s="319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8"/>
      <c r="M118" s="323" t="s">
        <v>64</v>
      </c>
      <c r="N118" s="324"/>
      <c r="O118" s="324"/>
      <c r="P118" s="324"/>
      <c r="Q118" s="324"/>
      <c r="R118" s="324"/>
      <c r="S118" s="32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8"/>
      <c r="M119" s="323" t="s">
        <v>64</v>
      </c>
      <c r="N119" s="324"/>
      <c r="O119" s="324"/>
      <c r="P119" s="324"/>
      <c r="Q119" s="324"/>
      <c r="R119" s="324"/>
      <c r="S119" s="32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40" t="s">
        <v>208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04"/>
      <c r="Y120" s="304"/>
    </row>
    <row r="121" spans="1:29" ht="14.25" customHeight="1" x14ac:dyDescent="0.25">
      <c r="A121" s="336" t="s">
        <v>66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05"/>
      <c r="Y121" s="305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18">
        <v>4607091385168</v>
      </c>
      <c r="E122" s="319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1"/>
      <c r="O122" s="321"/>
      <c r="P122" s="321"/>
      <c r="Q122" s="319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18">
        <v>4607091383256</v>
      </c>
      <c r="E123" s="319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1"/>
      <c r="O123" s="321"/>
      <c r="P123" s="321"/>
      <c r="Q123" s="319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18">
        <v>4607091385748</v>
      </c>
      <c r="E124" s="319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1"/>
      <c r="O124" s="321"/>
      <c r="P124" s="321"/>
      <c r="Q124" s="319"/>
      <c r="R124" s="35"/>
      <c r="S124" s="35"/>
      <c r="T124" s="36" t="s">
        <v>63</v>
      </c>
      <c r="U124" s="308">
        <v>4.5</v>
      </c>
      <c r="V124" s="309">
        <f>IFERROR(IF(U124="",0,CEILING((U124/$H124),1)*$H124),"")</f>
        <v>5.4</v>
      </c>
      <c r="W124" s="37">
        <f>IFERROR(IF(V124=0,"",ROUNDUP(V124/H124,0)*0.00753),"")</f>
        <v>1.506E-2</v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18">
        <v>4607091384581</v>
      </c>
      <c r="E125" s="319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517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1"/>
      <c r="O125" s="321"/>
      <c r="P125" s="321"/>
      <c r="Q125" s="319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8"/>
      <c r="M126" s="323" t="s">
        <v>64</v>
      </c>
      <c r="N126" s="324"/>
      <c r="O126" s="324"/>
      <c r="P126" s="324"/>
      <c r="Q126" s="324"/>
      <c r="R126" s="324"/>
      <c r="S126" s="325"/>
      <c r="T126" s="38" t="s">
        <v>65</v>
      </c>
      <c r="U126" s="310">
        <f>IFERROR(U122/H122,"0")+IFERROR(U123/H123,"0")+IFERROR(U124/H124,"0")+IFERROR(U125/H125,"0")</f>
        <v>1.6666666666666665</v>
      </c>
      <c r="V126" s="310">
        <f>IFERROR(V122/H122,"0")+IFERROR(V123/H123,"0")+IFERROR(V124/H124,"0")+IFERROR(V125/H125,"0")</f>
        <v>2</v>
      </c>
      <c r="W126" s="310">
        <f>IFERROR(IF(W122="",0,W122),"0")+IFERROR(IF(W123="",0,W123),"0")+IFERROR(IF(W124="",0,W124),"0")+IFERROR(IF(W125="",0,W125),"0")</f>
        <v>1.506E-2</v>
      </c>
      <c r="X126" s="311"/>
      <c r="Y126" s="311"/>
    </row>
    <row r="127" spans="1:29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8"/>
      <c r="M127" s="323" t="s">
        <v>64</v>
      </c>
      <c r="N127" s="324"/>
      <c r="O127" s="324"/>
      <c r="P127" s="324"/>
      <c r="Q127" s="324"/>
      <c r="R127" s="324"/>
      <c r="S127" s="325"/>
      <c r="T127" s="38" t="s">
        <v>63</v>
      </c>
      <c r="U127" s="310">
        <f>IFERROR(SUM(U122:U125),"0")</f>
        <v>4.5</v>
      </c>
      <c r="V127" s="310">
        <f>IFERROR(SUM(V122:V125),"0")</f>
        <v>5.4</v>
      </c>
      <c r="W127" s="38"/>
      <c r="X127" s="311"/>
      <c r="Y127" s="311"/>
    </row>
    <row r="128" spans="1:29" ht="27.75" customHeight="1" x14ac:dyDescent="0.2">
      <c r="A128" s="345" t="s">
        <v>217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49"/>
      <c r="Y128" s="49"/>
    </row>
    <row r="129" spans="1:29" ht="16.5" customHeight="1" x14ac:dyDescent="0.25">
      <c r="A129" s="340" t="s">
        <v>218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04"/>
      <c r="Y129" s="304"/>
    </row>
    <row r="130" spans="1:29" ht="14.25" customHeight="1" x14ac:dyDescent="0.25">
      <c r="A130" s="336" t="s">
        <v>103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05"/>
      <c r="Y130" s="305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18">
        <v>4607091383423</v>
      </c>
      <c r="E131" s="319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1"/>
      <c r="O131" s="321"/>
      <c r="P131" s="321"/>
      <c r="Q131" s="319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18">
        <v>4607091381405</v>
      </c>
      <c r="E132" s="319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1"/>
      <c r="O132" s="321"/>
      <c r="P132" s="321"/>
      <c r="Q132" s="319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18">
        <v>4607091386516</v>
      </c>
      <c r="E133" s="319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1"/>
      <c r="O133" s="321"/>
      <c r="P133" s="321"/>
      <c r="Q133" s="319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6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8"/>
      <c r="M134" s="323" t="s">
        <v>64</v>
      </c>
      <c r="N134" s="324"/>
      <c r="O134" s="324"/>
      <c r="P134" s="324"/>
      <c r="Q134" s="324"/>
      <c r="R134" s="324"/>
      <c r="S134" s="32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8"/>
      <c r="M135" s="323" t="s">
        <v>64</v>
      </c>
      <c r="N135" s="324"/>
      <c r="O135" s="324"/>
      <c r="P135" s="324"/>
      <c r="Q135" s="324"/>
      <c r="R135" s="324"/>
      <c r="S135" s="32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40" t="s">
        <v>225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04"/>
      <c r="Y136" s="304"/>
    </row>
    <row r="137" spans="1:29" ht="14.25" customHeight="1" x14ac:dyDescent="0.25">
      <c r="A137" s="336" t="s">
        <v>59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05"/>
      <c r="Y137" s="305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18">
        <v>4680115880993</v>
      </c>
      <c r="E138" s="319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50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1"/>
      <c r="O138" s="321"/>
      <c r="P138" s="321"/>
      <c r="Q138" s="319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18">
        <v>4680115881761</v>
      </c>
      <c r="E139" s="319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510" t="s">
        <v>230</v>
      </c>
      <c r="N139" s="321"/>
      <c r="O139" s="321"/>
      <c r="P139" s="321"/>
      <c r="Q139" s="319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18">
        <v>4680115881563</v>
      </c>
      <c r="E140" s="319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51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1"/>
      <c r="O140" s="321"/>
      <c r="P140" s="321"/>
      <c r="Q140" s="319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18">
        <v>4680115880986</v>
      </c>
      <c r="E141" s="319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51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1"/>
      <c r="O141" s="321"/>
      <c r="P141" s="321"/>
      <c r="Q141" s="319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18">
        <v>4680115880207</v>
      </c>
      <c r="E142" s="319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505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1"/>
      <c r="O142" s="321"/>
      <c r="P142" s="321"/>
      <c r="Q142" s="319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18">
        <v>4680115881785</v>
      </c>
      <c r="E143" s="319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506" t="s">
        <v>239</v>
      </c>
      <c r="N143" s="321"/>
      <c r="O143" s="321"/>
      <c r="P143" s="321"/>
      <c r="Q143" s="319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18">
        <v>4680115881679</v>
      </c>
      <c r="E144" s="319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507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1"/>
      <c r="O144" s="321"/>
      <c r="P144" s="321"/>
      <c r="Q144" s="319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18">
        <v>4680115880191</v>
      </c>
      <c r="E145" s="319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508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1"/>
      <c r="O145" s="321"/>
      <c r="P145" s="321"/>
      <c r="Q145" s="319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26"/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8"/>
      <c r="M146" s="323" t="s">
        <v>64</v>
      </c>
      <c r="N146" s="324"/>
      <c r="O146" s="324"/>
      <c r="P146" s="324"/>
      <c r="Q146" s="324"/>
      <c r="R146" s="324"/>
      <c r="S146" s="32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27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8"/>
      <c r="M147" s="323" t="s">
        <v>64</v>
      </c>
      <c r="N147" s="324"/>
      <c r="O147" s="324"/>
      <c r="P147" s="324"/>
      <c r="Q147" s="324"/>
      <c r="R147" s="324"/>
      <c r="S147" s="32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40" t="s">
        <v>244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04"/>
      <c r="Y148" s="304"/>
    </row>
    <row r="149" spans="1:29" ht="14.25" customHeight="1" x14ac:dyDescent="0.25">
      <c r="A149" s="336" t="s">
        <v>103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05"/>
      <c r="Y149" s="305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18">
        <v>4680115881402</v>
      </c>
      <c r="E150" s="319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503" t="s">
        <v>247</v>
      </c>
      <c r="N150" s="321"/>
      <c r="O150" s="321"/>
      <c r="P150" s="321"/>
      <c r="Q150" s="319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18">
        <v>4680115881396</v>
      </c>
      <c r="E151" s="319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504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1"/>
      <c r="O151" s="321"/>
      <c r="P151" s="321"/>
      <c r="Q151" s="319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8"/>
      <c r="M152" s="323" t="s">
        <v>64</v>
      </c>
      <c r="N152" s="324"/>
      <c r="O152" s="324"/>
      <c r="P152" s="324"/>
      <c r="Q152" s="324"/>
      <c r="R152" s="324"/>
      <c r="S152" s="32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8"/>
      <c r="M153" s="323" t="s">
        <v>64</v>
      </c>
      <c r="N153" s="324"/>
      <c r="O153" s="324"/>
      <c r="P153" s="324"/>
      <c r="Q153" s="324"/>
      <c r="R153" s="324"/>
      <c r="S153" s="32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36" t="s">
        <v>96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05"/>
      <c r="Y154" s="305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18">
        <v>4680115882935</v>
      </c>
      <c r="E155" s="319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501" t="s">
        <v>252</v>
      </c>
      <c r="N155" s="321"/>
      <c r="O155" s="321"/>
      <c r="P155" s="321"/>
      <c r="Q155" s="319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18">
        <v>4680115880764</v>
      </c>
      <c r="E156" s="319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502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1"/>
      <c r="O156" s="321"/>
      <c r="P156" s="321"/>
      <c r="Q156" s="319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8"/>
      <c r="M157" s="323" t="s">
        <v>64</v>
      </c>
      <c r="N157" s="324"/>
      <c r="O157" s="324"/>
      <c r="P157" s="324"/>
      <c r="Q157" s="324"/>
      <c r="R157" s="324"/>
      <c r="S157" s="32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8"/>
      <c r="M158" s="323" t="s">
        <v>64</v>
      </c>
      <c r="N158" s="324"/>
      <c r="O158" s="324"/>
      <c r="P158" s="324"/>
      <c r="Q158" s="324"/>
      <c r="R158" s="324"/>
      <c r="S158" s="32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36" t="s">
        <v>59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05"/>
      <c r="Y159" s="305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18">
        <v>4680115882683</v>
      </c>
      <c r="E160" s="319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97" t="s">
        <v>257</v>
      </c>
      <c r="N160" s="321"/>
      <c r="O160" s="321"/>
      <c r="P160" s="321"/>
      <c r="Q160" s="319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18">
        <v>4680115882690</v>
      </c>
      <c r="E161" s="319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98" t="s">
        <v>260</v>
      </c>
      <c r="N161" s="321"/>
      <c r="O161" s="321"/>
      <c r="P161" s="321"/>
      <c r="Q161" s="319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18">
        <v>4680115882669</v>
      </c>
      <c r="E162" s="319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99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1"/>
      <c r="O162" s="321"/>
      <c r="P162" s="321"/>
      <c r="Q162" s="319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18">
        <v>4680115882676</v>
      </c>
      <c r="E163" s="319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500" t="s">
        <v>265</v>
      </c>
      <c r="N163" s="321"/>
      <c r="O163" s="321"/>
      <c r="P163" s="321"/>
      <c r="Q163" s="319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26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8"/>
      <c r="M164" s="323" t="s">
        <v>64</v>
      </c>
      <c r="N164" s="324"/>
      <c r="O164" s="324"/>
      <c r="P164" s="324"/>
      <c r="Q164" s="324"/>
      <c r="R164" s="324"/>
      <c r="S164" s="32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27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8"/>
      <c r="M165" s="323" t="s">
        <v>64</v>
      </c>
      <c r="N165" s="324"/>
      <c r="O165" s="324"/>
      <c r="P165" s="324"/>
      <c r="Q165" s="324"/>
      <c r="R165" s="324"/>
      <c r="S165" s="32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36" t="s">
        <v>66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05"/>
      <c r="Y166" s="305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18">
        <v>4680115881556</v>
      </c>
      <c r="E167" s="319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93" t="s">
        <v>268</v>
      </c>
      <c r="N167" s="321"/>
      <c r="O167" s="321"/>
      <c r="P167" s="321"/>
      <c r="Q167" s="319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18">
        <v>4680115880573</v>
      </c>
      <c r="E168" s="319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94" t="s">
        <v>271</v>
      </c>
      <c r="N168" s="321"/>
      <c r="O168" s="321"/>
      <c r="P168" s="321"/>
      <c r="Q168" s="319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18">
        <v>4680115881594</v>
      </c>
      <c r="E169" s="319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95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1"/>
      <c r="O169" s="321"/>
      <c r="P169" s="321"/>
      <c r="Q169" s="319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18">
        <v>4680115881587</v>
      </c>
      <c r="E170" s="319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96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1"/>
      <c r="O170" s="321"/>
      <c r="P170" s="321"/>
      <c r="Q170" s="319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18">
        <v>4680115880962</v>
      </c>
      <c r="E171" s="319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8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1"/>
      <c r="O171" s="321"/>
      <c r="P171" s="321"/>
      <c r="Q171" s="319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18">
        <v>4680115881617</v>
      </c>
      <c r="E172" s="319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8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1"/>
      <c r="O172" s="321"/>
      <c r="P172" s="321"/>
      <c r="Q172" s="319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18">
        <v>4680115881228</v>
      </c>
      <c r="E173" s="319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1"/>
      <c r="O173" s="321"/>
      <c r="P173" s="321"/>
      <c r="Q173" s="319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18">
        <v>4680115881037</v>
      </c>
      <c r="E174" s="319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9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1"/>
      <c r="O174" s="321"/>
      <c r="P174" s="321"/>
      <c r="Q174" s="319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18">
        <v>4680115881211</v>
      </c>
      <c r="E175" s="319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9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1"/>
      <c r="O175" s="321"/>
      <c r="P175" s="321"/>
      <c r="Q175" s="319"/>
      <c r="R175" s="35"/>
      <c r="S175" s="35"/>
      <c r="T175" s="36" t="s">
        <v>63</v>
      </c>
      <c r="U175" s="308">
        <v>224</v>
      </c>
      <c r="V175" s="309">
        <f t="shared" si="8"/>
        <v>225.6</v>
      </c>
      <c r="W175" s="37">
        <f>IFERROR(IF(V175=0,"",ROUNDUP(V175/H175,0)*0.00753),"")</f>
        <v>0.70782</v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18">
        <v>4680115881020</v>
      </c>
      <c r="E176" s="319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1"/>
      <c r="O176" s="321"/>
      <c r="P176" s="321"/>
      <c r="Q176" s="319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18">
        <v>4680115882195</v>
      </c>
      <c r="E177" s="319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1"/>
      <c r="O177" s="321"/>
      <c r="P177" s="321"/>
      <c r="Q177" s="319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18">
        <v>4680115882607</v>
      </c>
      <c r="E178" s="319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21"/>
      <c r="O178" s="321"/>
      <c r="P178" s="321"/>
      <c r="Q178" s="319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18">
        <v>4680115880092</v>
      </c>
      <c r="E179" s="319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1"/>
      <c r="O179" s="321"/>
      <c r="P179" s="321"/>
      <c r="Q179" s="319"/>
      <c r="R179" s="35"/>
      <c r="S179" s="35"/>
      <c r="T179" s="36" t="s">
        <v>63</v>
      </c>
      <c r="U179" s="308">
        <v>300</v>
      </c>
      <c r="V179" s="309">
        <f t="shared" si="8"/>
        <v>300</v>
      </c>
      <c r="W179" s="37">
        <f t="shared" si="9"/>
        <v>0.94125000000000003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18">
        <v>4680115880221</v>
      </c>
      <c r="E180" s="319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1"/>
      <c r="O180" s="321"/>
      <c r="P180" s="321"/>
      <c r="Q180" s="319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18">
        <v>4680115882942</v>
      </c>
      <c r="E181" s="319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0" t="s">
        <v>299</v>
      </c>
      <c r="N181" s="321"/>
      <c r="O181" s="321"/>
      <c r="P181" s="321"/>
      <c r="Q181" s="319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18">
        <v>4680115880504</v>
      </c>
      <c r="E182" s="319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1"/>
      <c r="O182" s="321"/>
      <c r="P182" s="321"/>
      <c r="Q182" s="319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18">
        <v>4680115882164</v>
      </c>
      <c r="E183" s="319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82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1"/>
      <c r="O183" s="321"/>
      <c r="P183" s="321"/>
      <c r="Q183" s="319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26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8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218.33333333333334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219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1.64907</v>
      </c>
      <c r="X184" s="311"/>
      <c r="Y184" s="311"/>
    </row>
    <row r="185" spans="1:29" x14ac:dyDescent="0.2">
      <c r="A185" s="327"/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8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10">
        <f>IFERROR(SUM(U167:U183),"0")</f>
        <v>524</v>
      </c>
      <c r="V185" s="310">
        <f>IFERROR(SUM(V167:V183),"0")</f>
        <v>525.6</v>
      </c>
      <c r="W185" s="38"/>
      <c r="X185" s="311"/>
      <c r="Y185" s="311"/>
    </row>
    <row r="186" spans="1:29" ht="14.25" customHeight="1" x14ac:dyDescent="0.25">
      <c r="A186" s="336" t="s">
        <v>198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05"/>
      <c r="Y186" s="305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18">
        <v>4680115880801</v>
      </c>
      <c r="E187" s="319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78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1"/>
      <c r="O187" s="321"/>
      <c r="P187" s="321"/>
      <c r="Q187" s="319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18">
        <v>4680115880818</v>
      </c>
      <c r="E188" s="319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79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1"/>
      <c r="O188" s="321"/>
      <c r="P188" s="321"/>
      <c r="Q188" s="319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26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8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27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8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40" t="s">
        <v>308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04"/>
      <c r="Y191" s="304"/>
    </row>
    <row r="192" spans="1:29" ht="14.25" customHeight="1" x14ac:dyDescent="0.25">
      <c r="A192" s="336" t="s">
        <v>103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05"/>
      <c r="Y192" s="305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18">
        <v>4607091387445</v>
      </c>
      <c r="E193" s="319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1"/>
      <c r="O193" s="321"/>
      <c r="P193" s="321"/>
      <c r="Q193" s="319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18">
        <v>4607091386004</v>
      </c>
      <c r="E194" s="319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1"/>
      <c r="O194" s="321"/>
      <c r="P194" s="321"/>
      <c r="Q194" s="319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18">
        <v>4607091386004</v>
      </c>
      <c r="E195" s="319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1"/>
      <c r="O195" s="321"/>
      <c r="P195" s="321"/>
      <c r="Q195" s="319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18">
        <v>4607091386073</v>
      </c>
      <c r="E196" s="319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1"/>
      <c r="O196" s="321"/>
      <c r="P196" s="321"/>
      <c r="Q196" s="319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18">
        <v>4607091387322</v>
      </c>
      <c r="E197" s="319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6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1"/>
      <c r="O197" s="321"/>
      <c r="P197" s="321"/>
      <c r="Q197" s="319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18">
        <v>4607091387322</v>
      </c>
      <c r="E198" s="319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7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1"/>
      <c r="O198" s="321"/>
      <c r="P198" s="321"/>
      <c r="Q198" s="319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18">
        <v>4607091387377</v>
      </c>
      <c r="E199" s="319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1"/>
      <c r="O199" s="321"/>
      <c r="P199" s="321"/>
      <c r="Q199" s="319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18">
        <v>4607091387353</v>
      </c>
      <c r="E200" s="319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1"/>
      <c r="O200" s="321"/>
      <c r="P200" s="321"/>
      <c r="Q200" s="319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18">
        <v>4607091386011</v>
      </c>
      <c r="E201" s="319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1"/>
      <c r="O201" s="321"/>
      <c r="P201" s="321"/>
      <c r="Q201" s="319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18">
        <v>4607091387308</v>
      </c>
      <c r="E202" s="319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1"/>
      <c r="O202" s="321"/>
      <c r="P202" s="321"/>
      <c r="Q202" s="319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18">
        <v>4607091387339</v>
      </c>
      <c r="E203" s="319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1"/>
      <c r="O203" s="321"/>
      <c r="P203" s="321"/>
      <c r="Q203" s="319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18">
        <v>4680115882638</v>
      </c>
      <c r="E204" s="319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466" t="s">
        <v>332</v>
      </c>
      <c r="N204" s="321"/>
      <c r="O204" s="321"/>
      <c r="P204" s="321"/>
      <c r="Q204" s="319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18">
        <v>4680115881938</v>
      </c>
      <c r="E205" s="319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467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1"/>
      <c r="O205" s="321"/>
      <c r="P205" s="321"/>
      <c r="Q205" s="319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18">
        <v>4607091387346</v>
      </c>
      <c r="E206" s="319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1"/>
      <c r="O206" s="321"/>
      <c r="P206" s="321"/>
      <c r="Q206" s="319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18">
        <v>4607091389807</v>
      </c>
      <c r="E207" s="319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1"/>
      <c r="O207" s="321"/>
      <c r="P207" s="321"/>
      <c r="Q207" s="319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8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8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36" t="s">
        <v>96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05"/>
      <c r="Y210" s="305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18">
        <v>4680115881914</v>
      </c>
      <c r="E211" s="319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463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1"/>
      <c r="O211" s="321"/>
      <c r="P211" s="321"/>
      <c r="Q211" s="319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26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8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27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8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36" t="s">
        <v>59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05"/>
      <c r="Y214" s="305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18">
        <v>4607091387193</v>
      </c>
      <c r="E215" s="319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1"/>
      <c r="O215" s="321"/>
      <c r="P215" s="321"/>
      <c r="Q215" s="319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18">
        <v>4607091387230</v>
      </c>
      <c r="E216" s="319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1"/>
      <c r="O216" s="321"/>
      <c r="P216" s="321"/>
      <c r="Q216" s="319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18">
        <v>4607091387285</v>
      </c>
      <c r="E217" s="319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1"/>
      <c r="O217" s="321"/>
      <c r="P217" s="321"/>
      <c r="Q217" s="319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18">
        <v>4607091389845</v>
      </c>
      <c r="E218" s="319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1"/>
      <c r="O218" s="321"/>
      <c r="P218" s="321"/>
      <c r="Q218" s="319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26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8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27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8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36" t="s">
        <v>66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05"/>
      <c r="Y221" s="305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18">
        <v>4607091387766</v>
      </c>
      <c r="E222" s="319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1"/>
      <c r="O222" s="321"/>
      <c r="P222" s="321"/>
      <c r="Q222" s="319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18">
        <v>4607091387957</v>
      </c>
      <c r="E223" s="319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1"/>
      <c r="O223" s="321"/>
      <c r="P223" s="321"/>
      <c r="Q223" s="319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18">
        <v>4607091387964</v>
      </c>
      <c r="E224" s="319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1"/>
      <c r="O224" s="321"/>
      <c r="P224" s="321"/>
      <c r="Q224" s="319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18">
        <v>4607091381672</v>
      </c>
      <c r="E225" s="319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45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1"/>
      <c r="O225" s="321"/>
      <c r="P225" s="321"/>
      <c r="Q225" s="319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18">
        <v>4607091387537</v>
      </c>
      <c r="E226" s="319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1"/>
      <c r="O226" s="321"/>
      <c r="P226" s="321"/>
      <c r="Q226" s="319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18">
        <v>4607091387513</v>
      </c>
      <c r="E227" s="319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4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1"/>
      <c r="O227" s="321"/>
      <c r="P227" s="321"/>
      <c r="Q227" s="319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26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8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27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8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36" t="s">
        <v>198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05"/>
      <c r="Y230" s="305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18">
        <v>4607091380880</v>
      </c>
      <c r="E231" s="319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1"/>
      <c r="O231" s="321"/>
      <c r="P231" s="321"/>
      <c r="Q231" s="319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18">
        <v>4607091384482</v>
      </c>
      <c r="E232" s="319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1"/>
      <c r="O232" s="321"/>
      <c r="P232" s="321"/>
      <c r="Q232" s="319"/>
      <c r="R232" s="35"/>
      <c r="S232" s="35"/>
      <c r="T232" s="36" t="s">
        <v>63</v>
      </c>
      <c r="U232" s="308">
        <v>70</v>
      </c>
      <c r="V232" s="309">
        <f>IFERROR(IF(U232="",0,CEILING((U232/$H232),1)*$H232),"")</f>
        <v>70.2</v>
      </c>
      <c r="W232" s="37">
        <f>IFERROR(IF(V232=0,"",ROUNDUP(V232/H232,0)*0.02175),"")</f>
        <v>0.19574999999999998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18">
        <v>4607091380897</v>
      </c>
      <c r="E233" s="319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1"/>
      <c r="O233" s="321"/>
      <c r="P233" s="321"/>
      <c r="Q233" s="319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18">
        <v>4680115880368</v>
      </c>
      <c r="E234" s="319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451" t="s">
        <v>369</v>
      </c>
      <c r="N234" s="321"/>
      <c r="O234" s="321"/>
      <c r="P234" s="321"/>
      <c r="Q234" s="319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26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8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10">
        <f>IFERROR(U231/H231,"0")+IFERROR(U232/H232,"0")+IFERROR(U233/H233,"0")+IFERROR(U234/H234,"0")</f>
        <v>8.9743589743589745</v>
      </c>
      <c r="V235" s="310">
        <f>IFERROR(V231/H231,"0")+IFERROR(V232/H232,"0")+IFERROR(V233/H233,"0")+IFERROR(V234/H234,"0")</f>
        <v>9</v>
      </c>
      <c r="W235" s="310">
        <f>IFERROR(IF(W231="",0,W231),"0")+IFERROR(IF(W232="",0,W232),"0")+IFERROR(IF(W233="",0,W233),"0")+IFERROR(IF(W234="",0,W234),"0")</f>
        <v>0.19574999999999998</v>
      </c>
      <c r="X235" s="311"/>
      <c r="Y235" s="311"/>
    </row>
    <row r="236" spans="1:29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8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10">
        <f>IFERROR(SUM(U231:U234),"0")</f>
        <v>70</v>
      </c>
      <c r="V236" s="310">
        <f>IFERROR(SUM(V231:V234),"0")</f>
        <v>70.2</v>
      </c>
      <c r="W236" s="38"/>
      <c r="X236" s="311"/>
      <c r="Y236" s="311"/>
    </row>
    <row r="237" spans="1:29" ht="14.25" customHeight="1" x14ac:dyDescent="0.25">
      <c r="A237" s="336" t="s">
        <v>79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05"/>
      <c r="Y237" s="305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18">
        <v>4607091388374</v>
      </c>
      <c r="E238" s="319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445" t="s">
        <v>372</v>
      </c>
      <c r="N238" s="321"/>
      <c r="O238" s="321"/>
      <c r="P238" s="321"/>
      <c r="Q238" s="319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18">
        <v>4607091388381</v>
      </c>
      <c r="E239" s="319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446" t="s">
        <v>375</v>
      </c>
      <c r="N239" s="321"/>
      <c r="O239" s="321"/>
      <c r="P239" s="321"/>
      <c r="Q239" s="319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18">
        <v>4607091388404</v>
      </c>
      <c r="E240" s="319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4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1"/>
      <c r="O240" s="321"/>
      <c r="P240" s="321"/>
      <c r="Q240" s="319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26"/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8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27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8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36" t="s">
        <v>378</v>
      </c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7"/>
      <c r="P243" s="327"/>
      <c r="Q243" s="327"/>
      <c r="R243" s="327"/>
      <c r="S243" s="327"/>
      <c r="T243" s="327"/>
      <c r="U243" s="327"/>
      <c r="V243" s="327"/>
      <c r="W243" s="327"/>
      <c r="X243" s="305"/>
      <c r="Y243" s="305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18">
        <v>4680115881808</v>
      </c>
      <c r="E244" s="319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442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1"/>
      <c r="O244" s="321"/>
      <c r="P244" s="321"/>
      <c r="Q244" s="319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18">
        <v>4680115881822</v>
      </c>
      <c r="E245" s="319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443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1"/>
      <c r="O245" s="321"/>
      <c r="P245" s="321"/>
      <c r="Q245" s="319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18">
        <v>4680115880016</v>
      </c>
      <c r="E246" s="319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4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1"/>
      <c r="O246" s="321"/>
      <c r="P246" s="321"/>
      <c r="Q246" s="319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26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8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8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40" t="s">
        <v>386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04"/>
      <c r="Y249" s="304"/>
    </row>
    <row r="250" spans="1:29" ht="14.25" customHeight="1" x14ac:dyDescent="0.25">
      <c r="A250" s="336" t="s">
        <v>103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05"/>
      <c r="Y250" s="305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18">
        <v>4607091387421</v>
      </c>
      <c r="E251" s="319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1"/>
      <c r="O251" s="321"/>
      <c r="P251" s="321"/>
      <c r="Q251" s="319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18">
        <v>4607091387421</v>
      </c>
      <c r="E252" s="319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4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1"/>
      <c r="O252" s="321"/>
      <c r="P252" s="321"/>
      <c r="Q252" s="319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18">
        <v>4607091387452</v>
      </c>
      <c r="E253" s="319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1"/>
      <c r="O253" s="321"/>
      <c r="P253" s="321"/>
      <c r="Q253" s="319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18">
        <v>4607091387452</v>
      </c>
      <c r="E254" s="319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43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1"/>
      <c r="O254" s="321"/>
      <c r="P254" s="321"/>
      <c r="Q254" s="319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18">
        <v>4607091385984</v>
      </c>
      <c r="E255" s="319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4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1"/>
      <c r="O255" s="321"/>
      <c r="P255" s="321"/>
      <c r="Q255" s="319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18">
        <v>4607091387438</v>
      </c>
      <c r="E256" s="319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4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1"/>
      <c r="O256" s="321"/>
      <c r="P256" s="321"/>
      <c r="Q256" s="319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18">
        <v>4607091387469</v>
      </c>
      <c r="E257" s="319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4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1"/>
      <c r="O257" s="321"/>
      <c r="P257" s="321"/>
      <c r="Q257" s="319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26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8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27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8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36" t="s">
        <v>59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05"/>
      <c r="Y260" s="305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18">
        <v>4607091387292</v>
      </c>
      <c r="E261" s="319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4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1"/>
      <c r="O261" s="321"/>
      <c r="P261" s="321"/>
      <c r="Q261" s="319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18">
        <v>4607091387315</v>
      </c>
      <c r="E262" s="319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4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1"/>
      <c r="O262" s="321"/>
      <c r="P262" s="321"/>
      <c r="Q262" s="319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8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8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40" t="s">
        <v>403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04"/>
      <c r="Y265" s="304"/>
    </row>
    <row r="266" spans="1:29" ht="14.25" customHeight="1" x14ac:dyDescent="0.25">
      <c r="A266" s="336" t="s">
        <v>59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05"/>
      <c r="Y266" s="305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18">
        <v>4607091383232</v>
      </c>
      <c r="E267" s="319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431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1"/>
      <c r="O267" s="321"/>
      <c r="P267" s="321"/>
      <c r="Q267" s="319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18">
        <v>4607091383836</v>
      </c>
      <c r="E268" s="319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1"/>
      <c r="O268" s="321"/>
      <c r="P268" s="321"/>
      <c r="Q268" s="319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8"/>
      <c r="M269" s="323" t="s">
        <v>64</v>
      </c>
      <c r="N269" s="324"/>
      <c r="O269" s="324"/>
      <c r="P269" s="324"/>
      <c r="Q269" s="324"/>
      <c r="R269" s="324"/>
      <c r="S269" s="32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3" t="s">
        <v>64</v>
      </c>
      <c r="N270" s="324"/>
      <c r="O270" s="324"/>
      <c r="P270" s="324"/>
      <c r="Q270" s="324"/>
      <c r="R270" s="324"/>
      <c r="S270" s="32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36" t="s">
        <v>66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05"/>
      <c r="Y271" s="305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18">
        <v>4607091387919</v>
      </c>
      <c r="E272" s="319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1"/>
      <c r="O272" s="321"/>
      <c r="P272" s="321"/>
      <c r="Q272" s="319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18">
        <v>4607091383942</v>
      </c>
      <c r="E273" s="319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4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1"/>
      <c r="O273" s="321"/>
      <c r="P273" s="321"/>
      <c r="Q273" s="319"/>
      <c r="R273" s="35"/>
      <c r="S273" s="35"/>
      <c r="T273" s="36" t="s">
        <v>63</v>
      </c>
      <c r="U273" s="308">
        <v>50.4</v>
      </c>
      <c r="V273" s="309">
        <f>IFERROR(IF(U273="",0,CEILING((U273/$H273),1)*$H273),"")</f>
        <v>50.4</v>
      </c>
      <c r="W273" s="37">
        <f>IFERROR(IF(V273=0,"",ROUNDUP(V273/H273,0)*0.00753),"")</f>
        <v>0.15060000000000001</v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18">
        <v>4607091383959</v>
      </c>
      <c r="E274" s="319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43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1"/>
      <c r="O274" s="321"/>
      <c r="P274" s="321"/>
      <c r="Q274" s="319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8"/>
      <c r="M275" s="323" t="s">
        <v>64</v>
      </c>
      <c r="N275" s="324"/>
      <c r="O275" s="324"/>
      <c r="P275" s="324"/>
      <c r="Q275" s="324"/>
      <c r="R275" s="324"/>
      <c r="S275" s="325"/>
      <c r="T275" s="38" t="s">
        <v>65</v>
      </c>
      <c r="U275" s="310">
        <f>IFERROR(U272/H272,"0")+IFERROR(U273/H273,"0")+IFERROR(U274/H274,"0")</f>
        <v>20</v>
      </c>
      <c r="V275" s="310">
        <f>IFERROR(V272/H272,"0")+IFERROR(V273/H273,"0")+IFERROR(V274/H274,"0")</f>
        <v>20</v>
      </c>
      <c r="W275" s="310">
        <f>IFERROR(IF(W272="",0,W272),"0")+IFERROR(IF(W273="",0,W273),"0")+IFERROR(IF(W274="",0,W274),"0")</f>
        <v>0.15060000000000001</v>
      </c>
      <c r="X275" s="311"/>
      <c r="Y275" s="311"/>
    </row>
    <row r="276" spans="1:29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3" t="s">
        <v>64</v>
      </c>
      <c r="N276" s="324"/>
      <c r="O276" s="324"/>
      <c r="P276" s="324"/>
      <c r="Q276" s="324"/>
      <c r="R276" s="324"/>
      <c r="S276" s="325"/>
      <c r="T276" s="38" t="s">
        <v>63</v>
      </c>
      <c r="U276" s="310">
        <f>IFERROR(SUM(U272:U274),"0")</f>
        <v>50.4</v>
      </c>
      <c r="V276" s="310">
        <f>IFERROR(SUM(V272:V274),"0")</f>
        <v>50.4</v>
      </c>
      <c r="W276" s="38"/>
      <c r="X276" s="311"/>
      <c r="Y276" s="311"/>
    </row>
    <row r="277" spans="1:29" ht="14.25" customHeight="1" x14ac:dyDescent="0.25">
      <c r="A277" s="336" t="s">
        <v>198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05"/>
      <c r="Y277" s="305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18">
        <v>4607091388831</v>
      </c>
      <c r="E278" s="319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1"/>
      <c r="O278" s="321"/>
      <c r="P278" s="321"/>
      <c r="Q278" s="319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8"/>
      <c r="M279" s="323" t="s">
        <v>64</v>
      </c>
      <c r="N279" s="324"/>
      <c r="O279" s="324"/>
      <c r="P279" s="324"/>
      <c r="Q279" s="324"/>
      <c r="R279" s="324"/>
      <c r="S279" s="32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3" t="s">
        <v>64</v>
      </c>
      <c r="N280" s="324"/>
      <c r="O280" s="324"/>
      <c r="P280" s="324"/>
      <c r="Q280" s="324"/>
      <c r="R280" s="324"/>
      <c r="S280" s="32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36" t="s">
        <v>79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05"/>
      <c r="Y281" s="305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18">
        <v>4607091383102</v>
      </c>
      <c r="E282" s="319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1"/>
      <c r="O282" s="321"/>
      <c r="P282" s="321"/>
      <c r="Q282" s="319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26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8"/>
      <c r="M283" s="323" t="s">
        <v>64</v>
      </c>
      <c r="N283" s="324"/>
      <c r="O283" s="324"/>
      <c r="P283" s="324"/>
      <c r="Q283" s="324"/>
      <c r="R283" s="324"/>
      <c r="S283" s="32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3" t="s">
        <v>64</v>
      </c>
      <c r="N284" s="324"/>
      <c r="O284" s="324"/>
      <c r="P284" s="324"/>
      <c r="Q284" s="324"/>
      <c r="R284" s="324"/>
      <c r="S284" s="32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45" t="s">
        <v>418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49"/>
      <c r="Y285" s="49"/>
    </row>
    <row r="286" spans="1:29" ht="16.5" customHeight="1" x14ac:dyDescent="0.25">
      <c r="A286" s="340" t="s">
        <v>419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04"/>
      <c r="Y286" s="304"/>
    </row>
    <row r="287" spans="1:29" ht="14.25" customHeight="1" x14ac:dyDescent="0.25">
      <c r="A287" s="336" t="s">
        <v>103</v>
      </c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27"/>
      <c r="P287" s="327"/>
      <c r="Q287" s="327"/>
      <c r="R287" s="327"/>
      <c r="S287" s="327"/>
      <c r="T287" s="327"/>
      <c r="U287" s="327"/>
      <c r="V287" s="327"/>
      <c r="W287" s="327"/>
      <c r="X287" s="305"/>
      <c r="Y287" s="305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18">
        <v>4607091383997</v>
      </c>
      <c r="E288" s="319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1"/>
      <c r="O288" s="321"/>
      <c r="P288" s="321"/>
      <c r="Q288" s="319"/>
      <c r="R288" s="35"/>
      <c r="S288" s="35"/>
      <c r="T288" s="36" t="s">
        <v>63</v>
      </c>
      <c r="U288" s="308">
        <v>580</v>
      </c>
      <c r="V288" s="309">
        <f t="shared" ref="V288:V295" si="14">IFERROR(IF(U288="",0,CEILING((U288/$H288),1)*$H288),"")</f>
        <v>585</v>
      </c>
      <c r="W288" s="37">
        <f>IFERROR(IF(V288=0,"",ROUNDUP(V288/H288,0)*0.02175),"")</f>
        <v>0.84824999999999995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18">
        <v>4607091383997</v>
      </c>
      <c r="E289" s="319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4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1"/>
      <c r="O289" s="321"/>
      <c r="P289" s="321"/>
      <c r="Q289" s="319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18">
        <v>4607091384130</v>
      </c>
      <c r="E290" s="319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1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1"/>
      <c r="O290" s="321"/>
      <c r="P290" s="321"/>
      <c r="Q290" s="319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18">
        <v>4607091384130</v>
      </c>
      <c r="E291" s="319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1"/>
      <c r="O291" s="321"/>
      <c r="P291" s="321"/>
      <c r="Q291" s="319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18">
        <v>4607091384147</v>
      </c>
      <c r="E292" s="319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4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1"/>
      <c r="O292" s="321"/>
      <c r="P292" s="321"/>
      <c r="Q292" s="319"/>
      <c r="R292" s="35"/>
      <c r="S292" s="35"/>
      <c r="T292" s="36" t="s">
        <v>63</v>
      </c>
      <c r="U292" s="308">
        <v>260</v>
      </c>
      <c r="V292" s="309">
        <f t="shared" si="14"/>
        <v>270</v>
      </c>
      <c r="W292" s="37">
        <f>IFERROR(IF(V292=0,"",ROUNDUP(V292/H292,0)*0.02175),"")</f>
        <v>0.39149999999999996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18">
        <v>4607091384147</v>
      </c>
      <c r="E293" s="319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422" t="s">
        <v>429</v>
      </c>
      <c r="N293" s="321"/>
      <c r="O293" s="321"/>
      <c r="P293" s="321"/>
      <c r="Q293" s="319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18">
        <v>4607091384154</v>
      </c>
      <c r="E294" s="319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4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1"/>
      <c r="O294" s="321"/>
      <c r="P294" s="321"/>
      <c r="Q294" s="319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18">
        <v>4607091384161</v>
      </c>
      <c r="E295" s="319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1"/>
      <c r="O295" s="321"/>
      <c r="P295" s="321"/>
      <c r="Q295" s="319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8"/>
      <c r="M296" s="323" t="s">
        <v>64</v>
      </c>
      <c r="N296" s="324"/>
      <c r="O296" s="324"/>
      <c r="P296" s="324"/>
      <c r="Q296" s="324"/>
      <c r="R296" s="324"/>
      <c r="S296" s="32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56</v>
      </c>
      <c r="V296" s="310">
        <f>IFERROR(V288/H288,"0")+IFERROR(V289/H289,"0")+IFERROR(V290/H290,"0")+IFERROR(V291/H291,"0")+IFERROR(V292/H292,"0")+IFERROR(V293/H293,"0")+IFERROR(V294/H294,"0")+IFERROR(V295/H295,"0")</f>
        <v>57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1.2397499999999999</v>
      </c>
      <c r="X296" s="311"/>
      <c r="Y296" s="311"/>
    </row>
    <row r="297" spans="1:29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3" t="s">
        <v>64</v>
      </c>
      <c r="N297" s="324"/>
      <c r="O297" s="324"/>
      <c r="P297" s="324"/>
      <c r="Q297" s="324"/>
      <c r="R297" s="324"/>
      <c r="S297" s="325"/>
      <c r="T297" s="38" t="s">
        <v>63</v>
      </c>
      <c r="U297" s="310">
        <f>IFERROR(SUM(U288:U295),"0")</f>
        <v>840</v>
      </c>
      <c r="V297" s="310">
        <f>IFERROR(SUM(V288:V295),"0")</f>
        <v>855</v>
      </c>
      <c r="W297" s="38"/>
      <c r="X297" s="311"/>
      <c r="Y297" s="311"/>
    </row>
    <row r="298" spans="1:29" ht="14.25" customHeight="1" x14ac:dyDescent="0.25">
      <c r="A298" s="336" t="s">
        <v>96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05"/>
      <c r="Y298" s="305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18">
        <v>4607091383980</v>
      </c>
      <c r="E299" s="319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1"/>
      <c r="O299" s="321"/>
      <c r="P299" s="321"/>
      <c r="Q299" s="319"/>
      <c r="R299" s="35"/>
      <c r="S299" s="35"/>
      <c r="T299" s="36" t="s">
        <v>63</v>
      </c>
      <c r="U299" s="308">
        <v>1170</v>
      </c>
      <c r="V299" s="309">
        <f>IFERROR(IF(U299="",0,CEILING((U299/$H299),1)*$H299),"")</f>
        <v>1170</v>
      </c>
      <c r="W299" s="37">
        <f>IFERROR(IF(V299=0,"",ROUNDUP(V299/H299,0)*0.02175),"")</f>
        <v>1.6964999999999999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18">
        <v>4607091384178</v>
      </c>
      <c r="E300" s="319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1"/>
      <c r="O300" s="321"/>
      <c r="P300" s="321"/>
      <c r="Q300" s="319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26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8"/>
      <c r="M301" s="323" t="s">
        <v>64</v>
      </c>
      <c r="N301" s="324"/>
      <c r="O301" s="324"/>
      <c r="P301" s="324"/>
      <c r="Q301" s="324"/>
      <c r="R301" s="324"/>
      <c r="S301" s="325"/>
      <c r="T301" s="38" t="s">
        <v>65</v>
      </c>
      <c r="U301" s="310">
        <f>IFERROR(U299/H299,"0")+IFERROR(U300/H300,"0")</f>
        <v>78</v>
      </c>
      <c r="V301" s="310">
        <f>IFERROR(V299/H299,"0")+IFERROR(V300/H300,"0")</f>
        <v>78</v>
      </c>
      <c r="W301" s="310">
        <f>IFERROR(IF(W299="",0,W299),"0")+IFERROR(IF(W300="",0,W300),"0")</f>
        <v>1.6964999999999999</v>
      </c>
      <c r="X301" s="311"/>
      <c r="Y301" s="311"/>
    </row>
    <row r="302" spans="1:29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3" t="s">
        <v>64</v>
      </c>
      <c r="N302" s="324"/>
      <c r="O302" s="324"/>
      <c r="P302" s="324"/>
      <c r="Q302" s="324"/>
      <c r="R302" s="324"/>
      <c r="S302" s="325"/>
      <c r="T302" s="38" t="s">
        <v>63</v>
      </c>
      <c r="U302" s="310">
        <f>IFERROR(SUM(U299:U300),"0")</f>
        <v>1170</v>
      </c>
      <c r="V302" s="310">
        <f>IFERROR(SUM(V299:V300),"0")</f>
        <v>1170</v>
      </c>
      <c r="W302" s="38"/>
      <c r="X302" s="311"/>
      <c r="Y302" s="311"/>
    </row>
    <row r="303" spans="1:29" ht="14.25" customHeight="1" x14ac:dyDescent="0.25">
      <c r="A303" s="336" t="s">
        <v>59</v>
      </c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05"/>
      <c r="Y303" s="305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18">
        <v>4607091384857</v>
      </c>
      <c r="E304" s="319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41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1"/>
      <c r="O304" s="321"/>
      <c r="P304" s="321"/>
      <c r="Q304" s="319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26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8"/>
      <c r="M305" s="323" t="s">
        <v>64</v>
      </c>
      <c r="N305" s="324"/>
      <c r="O305" s="324"/>
      <c r="P305" s="324"/>
      <c r="Q305" s="324"/>
      <c r="R305" s="324"/>
      <c r="S305" s="32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3" t="s">
        <v>64</v>
      </c>
      <c r="N306" s="324"/>
      <c r="O306" s="324"/>
      <c r="P306" s="324"/>
      <c r="Q306" s="324"/>
      <c r="R306" s="324"/>
      <c r="S306" s="32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36" t="s">
        <v>66</v>
      </c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7"/>
      <c r="U307" s="327"/>
      <c r="V307" s="327"/>
      <c r="W307" s="327"/>
      <c r="X307" s="305"/>
      <c r="Y307" s="305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18">
        <v>4607091384260</v>
      </c>
      <c r="E308" s="319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1"/>
      <c r="O308" s="321"/>
      <c r="P308" s="321"/>
      <c r="Q308" s="319"/>
      <c r="R308" s="35"/>
      <c r="S308" s="35"/>
      <c r="T308" s="36" t="s">
        <v>63</v>
      </c>
      <c r="U308" s="308">
        <v>120</v>
      </c>
      <c r="V308" s="309">
        <f>IFERROR(IF(U308="",0,CEILING((U308/$H308),1)*$H308),"")</f>
        <v>124.8</v>
      </c>
      <c r="W308" s="37">
        <f>IFERROR(IF(V308=0,"",ROUNDUP(V308/H308,0)*0.02175),"")</f>
        <v>0.34799999999999998</v>
      </c>
      <c r="X308" s="57"/>
      <c r="Y308" s="58"/>
      <c r="AC308" s="223" t="s">
        <v>1</v>
      </c>
    </row>
    <row r="309" spans="1:29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8"/>
      <c r="M309" s="323" t="s">
        <v>64</v>
      </c>
      <c r="N309" s="324"/>
      <c r="O309" s="324"/>
      <c r="P309" s="324"/>
      <c r="Q309" s="324"/>
      <c r="R309" s="324"/>
      <c r="S309" s="325"/>
      <c r="T309" s="38" t="s">
        <v>65</v>
      </c>
      <c r="U309" s="310">
        <f>IFERROR(U308/H308,"0")</f>
        <v>15.384615384615385</v>
      </c>
      <c r="V309" s="310">
        <f>IFERROR(V308/H308,"0")</f>
        <v>16</v>
      </c>
      <c r="W309" s="310">
        <f>IFERROR(IF(W308="",0,W308),"0")</f>
        <v>0.34799999999999998</v>
      </c>
      <c r="X309" s="311"/>
      <c r="Y309" s="311"/>
    </row>
    <row r="310" spans="1:29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3" t="s">
        <v>64</v>
      </c>
      <c r="N310" s="324"/>
      <c r="O310" s="324"/>
      <c r="P310" s="324"/>
      <c r="Q310" s="324"/>
      <c r="R310" s="324"/>
      <c r="S310" s="325"/>
      <c r="T310" s="38" t="s">
        <v>63</v>
      </c>
      <c r="U310" s="310">
        <f>IFERROR(SUM(U308:U308),"0")</f>
        <v>120</v>
      </c>
      <c r="V310" s="310">
        <f>IFERROR(SUM(V308:V308),"0")</f>
        <v>124.8</v>
      </c>
      <c r="W310" s="38"/>
      <c r="X310" s="311"/>
      <c r="Y310" s="311"/>
    </row>
    <row r="311" spans="1:29" ht="14.25" customHeight="1" x14ac:dyDescent="0.25">
      <c r="A311" s="336" t="s">
        <v>198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05"/>
      <c r="Y311" s="305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18">
        <v>4607091384673</v>
      </c>
      <c r="E312" s="319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1"/>
      <c r="O312" s="321"/>
      <c r="P312" s="321"/>
      <c r="Q312" s="319"/>
      <c r="R312" s="35"/>
      <c r="S312" s="35"/>
      <c r="T312" s="36" t="s">
        <v>63</v>
      </c>
      <c r="U312" s="308">
        <v>230</v>
      </c>
      <c r="V312" s="309">
        <f>IFERROR(IF(U312="",0,CEILING((U312/$H312),1)*$H312),"")</f>
        <v>234</v>
      </c>
      <c r="W312" s="37">
        <f>IFERROR(IF(V312=0,"",ROUNDUP(V312/H312,0)*0.02175),"")</f>
        <v>0.65249999999999997</v>
      </c>
      <c r="X312" s="57"/>
      <c r="Y312" s="58"/>
      <c r="AC312" s="224" t="s">
        <v>1</v>
      </c>
    </row>
    <row r="313" spans="1:29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8"/>
      <c r="M313" s="323" t="s">
        <v>64</v>
      </c>
      <c r="N313" s="324"/>
      <c r="O313" s="324"/>
      <c r="P313" s="324"/>
      <c r="Q313" s="324"/>
      <c r="R313" s="324"/>
      <c r="S313" s="325"/>
      <c r="T313" s="38" t="s">
        <v>65</v>
      </c>
      <c r="U313" s="310">
        <f>IFERROR(U312/H312,"0")</f>
        <v>29.487179487179489</v>
      </c>
      <c r="V313" s="310">
        <f>IFERROR(V312/H312,"0")</f>
        <v>30</v>
      </c>
      <c r="W313" s="310">
        <f>IFERROR(IF(W312="",0,W312),"0")</f>
        <v>0.65249999999999997</v>
      </c>
      <c r="X313" s="311"/>
      <c r="Y313" s="311"/>
    </row>
    <row r="314" spans="1:29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8"/>
      <c r="M314" s="323" t="s">
        <v>64</v>
      </c>
      <c r="N314" s="324"/>
      <c r="O314" s="324"/>
      <c r="P314" s="324"/>
      <c r="Q314" s="324"/>
      <c r="R314" s="324"/>
      <c r="S314" s="325"/>
      <c r="T314" s="38" t="s">
        <v>63</v>
      </c>
      <c r="U314" s="310">
        <f>IFERROR(SUM(U312:U312),"0")</f>
        <v>230</v>
      </c>
      <c r="V314" s="310">
        <f>IFERROR(SUM(V312:V312),"0")</f>
        <v>234</v>
      </c>
      <c r="W314" s="38"/>
      <c r="X314" s="311"/>
      <c r="Y314" s="311"/>
    </row>
    <row r="315" spans="1:29" ht="16.5" customHeight="1" x14ac:dyDescent="0.25">
      <c r="A315" s="340" t="s">
        <v>444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04"/>
      <c r="Y315" s="304"/>
    </row>
    <row r="316" spans="1:29" ht="14.25" customHeight="1" x14ac:dyDescent="0.25">
      <c r="A316" s="336" t="s">
        <v>103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05"/>
      <c r="Y316" s="305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18">
        <v>4607091384185</v>
      </c>
      <c r="E317" s="319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1"/>
      <c r="O317" s="321"/>
      <c r="P317" s="321"/>
      <c r="Q317" s="319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18">
        <v>4607091384192</v>
      </c>
      <c r="E318" s="319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1"/>
      <c r="O318" s="321"/>
      <c r="P318" s="321"/>
      <c r="Q318" s="319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18">
        <v>4680115881907</v>
      </c>
      <c r="E319" s="319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408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1"/>
      <c r="O319" s="321"/>
      <c r="P319" s="321"/>
      <c r="Q319" s="319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18">
        <v>4607091384680</v>
      </c>
      <c r="E320" s="319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1"/>
      <c r="O320" s="321"/>
      <c r="P320" s="321"/>
      <c r="Q320" s="319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26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8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8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36" t="s">
        <v>59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05"/>
      <c r="Y323" s="305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18">
        <v>4607091384802</v>
      </c>
      <c r="E324" s="319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4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1"/>
      <c r="O324" s="321"/>
      <c r="P324" s="321"/>
      <c r="Q324" s="319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18">
        <v>4607091384826</v>
      </c>
      <c r="E325" s="319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40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1"/>
      <c r="O325" s="321"/>
      <c r="P325" s="321"/>
      <c r="Q325" s="319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26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8"/>
      <c r="M326" s="323" t="s">
        <v>64</v>
      </c>
      <c r="N326" s="324"/>
      <c r="O326" s="324"/>
      <c r="P326" s="324"/>
      <c r="Q326" s="324"/>
      <c r="R326" s="324"/>
      <c r="S326" s="32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8"/>
      <c r="M327" s="323" t="s">
        <v>64</v>
      </c>
      <c r="N327" s="324"/>
      <c r="O327" s="324"/>
      <c r="P327" s="324"/>
      <c r="Q327" s="324"/>
      <c r="R327" s="324"/>
      <c r="S327" s="32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36" t="s">
        <v>66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05"/>
      <c r="Y328" s="305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18">
        <v>4607091384246</v>
      </c>
      <c r="E329" s="319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4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1"/>
      <c r="O329" s="321"/>
      <c r="P329" s="321"/>
      <c r="Q329" s="319"/>
      <c r="R329" s="35"/>
      <c r="S329" s="35"/>
      <c r="T329" s="36" t="s">
        <v>63</v>
      </c>
      <c r="U329" s="308">
        <v>20</v>
      </c>
      <c r="V329" s="309">
        <f>IFERROR(IF(U329="",0,CEILING((U329/$H329),1)*$H329),"")</f>
        <v>23.4</v>
      </c>
      <c r="W329" s="37">
        <f>IFERROR(IF(V329=0,"",ROUNDUP(V329/H329,0)*0.02175),"")</f>
        <v>6.5250000000000002E-2</v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18">
        <v>4680115881976</v>
      </c>
      <c r="E330" s="319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407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1"/>
      <c r="O330" s="321"/>
      <c r="P330" s="321"/>
      <c r="Q330" s="319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18">
        <v>4607091384253</v>
      </c>
      <c r="E331" s="319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4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1"/>
      <c r="O331" s="321"/>
      <c r="P331" s="321"/>
      <c r="Q331" s="319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18">
        <v>4680115881969</v>
      </c>
      <c r="E332" s="319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403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1"/>
      <c r="O332" s="321"/>
      <c r="P332" s="321"/>
      <c r="Q332" s="319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26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8"/>
      <c r="M333" s="323" t="s">
        <v>64</v>
      </c>
      <c r="N333" s="324"/>
      <c r="O333" s="324"/>
      <c r="P333" s="324"/>
      <c r="Q333" s="324"/>
      <c r="R333" s="324"/>
      <c r="S333" s="325"/>
      <c r="T333" s="38" t="s">
        <v>65</v>
      </c>
      <c r="U333" s="310">
        <f>IFERROR(U329/H329,"0")+IFERROR(U330/H330,"0")+IFERROR(U331/H331,"0")+IFERROR(U332/H332,"0")</f>
        <v>2.5641025641025643</v>
      </c>
      <c r="V333" s="310">
        <f>IFERROR(V329/H329,"0")+IFERROR(V330/H330,"0")+IFERROR(V331/H331,"0")+IFERROR(V332/H332,"0")</f>
        <v>3</v>
      </c>
      <c r="W333" s="310">
        <f>IFERROR(IF(W329="",0,W329),"0")+IFERROR(IF(W330="",0,W330),"0")+IFERROR(IF(W331="",0,W331),"0")+IFERROR(IF(W332="",0,W332),"0")</f>
        <v>6.5250000000000002E-2</v>
      </c>
      <c r="X333" s="311"/>
      <c r="Y333" s="311"/>
    </row>
    <row r="334" spans="1:29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3" t="s">
        <v>64</v>
      </c>
      <c r="N334" s="324"/>
      <c r="O334" s="324"/>
      <c r="P334" s="324"/>
      <c r="Q334" s="324"/>
      <c r="R334" s="324"/>
      <c r="S334" s="325"/>
      <c r="T334" s="38" t="s">
        <v>63</v>
      </c>
      <c r="U334" s="310">
        <f>IFERROR(SUM(U329:U332),"0")</f>
        <v>20</v>
      </c>
      <c r="V334" s="310">
        <f>IFERROR(SUM(V329:V332),"0")</f>
        <v>23.4</v>
      </c>
      <c r="W334" s="38"/>
      <c r="X334" s="311"/>
      <c r="Y334" s="311"/>
    </row>
    <row r="335" spans="1:29" ht="14.25" customHeight="1" x14ac:dyDescent="0.25">
      <c r="A335" s="336" t="s">
        <v>198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05"/>
      <c r="Y335" s="305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18">
        <v>4607091389357</v>
      </c>
      <c r="E336" s="319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404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1"/>
      <c r="O336" s="321"/>
      <c r="P336" s="321"/>
      <c r="Q336" s="319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26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8"/>
      <c r="M337" s="323" t="s">
        <v>64</v>
      </c>
      <c r="N337" s="324"/>
      <c r="O337" s="324"/>
      <c r="P337" s="324"/>
      <c r="Q337" s="324"/>
      <c r="R337" s="324"/>
      <c r="S337" s="32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27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8"/>
      <c r="M338" s="323" t="s">
        <v>64</v>
      </c>
      <c r="N338" s="324"/>
      <c r="O338" s="324"/>
      <c r="P338" s="324"/>
      <c r="Q338" s="324"/>
      <c r="R338" s="324"/>
      <c r="S338" s="32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45" t="s">
        <v>467</v>
      </c>
      <c r="B339" s="346"/>
      <c r="C339" s="346"/>
      <c r="D339" s="346"/>
      <c r="E339" s="346"/>
      <c r="F339" s="346"/>
      <c r="G339" s="346"/>
      <c r="H339" s="346"/>
      <c r="I339" s="346"/>
      <c r="J339" s="346"/>
      <c r="K339" s="346"/>
      <c r="L339" s="346"/>
      <c r="M339" s="346"/>
      <c r="N339" s="346"/>
      <c r="O339" s="346"/>
      <c r="P339" s="346"/>
      <c r="Q339" s="346"/>
      <c r="R339" s="346"/>
      <c r="S339" s="346"/>
      <c r="T339" s="346"/>
      <c r="U339" s="346"/>
      <c r="V339" s="346"/>
      <c r="W339" s="346"/>
      <c r="X339" s="49"/>
      <c r="Y339" s="49"/>
    </row>
    <row r="340" spans="1:29" ht="16.5" customHeight="1" x14ac:dyDescent="0.25">
      <c r="A340" s="340" t="s">
        <v>468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04"/>
      <c r="Y340" s="304"/>
    </row>
    <row r="341" spans="1:29" ht="14.25" customHeight="1" x14ac:dyDescent="0.25">
      <c r="A341" s="336" t="s">
        <v>103</v>
      </c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05"/>
      <c r="Y341" s="305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18">
        <v>4607091389708</v>
      </c>
      <c r="E342" s="319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1"/>
      <c r="O342" s="321"/>
      <c r="P342" s="321"/>
      <c r="Q342" s="319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18">
        <v>4607091389692</v>
      </c>
      <c r="E343" s="319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401" t="s">
        <v>473</v>
      </c>
      <c r="N343" s="321"/>
      <c r="O343" s="321"/>
      <c r="P343" s="321"/>
      <c r="Q343" s="319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26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8"/>
      <c r="M344" s="323" t="s">
        <v>64</v>
      </c>
      <c r="N344" s="324"/>
      <c r="O344" s="324"/>
      <c r="P344" s="324"/>
      <c r="Q344" s="324"/>
      <c r="R344" s="324"/>
      <c r="S344" s="32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27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8"/>
      <c r="M345" s="323" t="s">
        <v>64</v>
      </c>
      <c r="N345" s="324"/>
      <c r="O345" s="324"/>
      <c r="P345" s="324"/>
      <c r="Q345" s="324"/>
      <c r="R345" s="324"/>
      <c r="S345" s="32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36" t="s">
        <v>59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05"/>
      <c r="Y346" s="305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18">
        <v>4680115882928</v>
      </c>
      <c r="E347" s="319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7" t="s">
        <v>476</v>
      </c>
      <c r="N347" s="321"/>
      <c r="O347" s="321"/>
      <c r="P347" s="321"/>
      <c r="Q347" s="319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18">
        <v>4680115883185</v>
      </c>
      <c r="E348" s="319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8" t="s">
        <v>480</v>
      </c>
      <c r="N348" s="321"/>
      <c r="O348" s="321"/>
      <c r="P348" s="321"/>
      <c r="Q348" s="319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18">
        <v>4607091389753</v>
      </c>
      <c r="E349" s="319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1"/>
      <c r="O349" s="321"/>
      <c r="P349" s="321"/>
      <c r="Q349" s="319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18">
        <v>4607091389760</v>
      </c>
      <c r="E350" s="319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1"/>
      <c r="O350" s="321"/>
      <c r="P350" s="321"/>
      <c r="Q350" s="319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18">
        <v>4607091389746</v>
      </c>
      <c r="E351" s="319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1"/>
      <c r="O351" s="321"/>
      <c r="P351" s="321"/>
      <c r="Q351" s="319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18">
        <v>4680115883147</v>
      </c>
      <c r="E352" s="319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94" t="s">
        <v>489</v>
      </c>
      <c r="N352" s="321"/>
      <c r="O352" s="321"/>
      <c r="P352" s="321"/>
      <c r="Q352" s="319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18">
        <v>4607091384338</v>
      </c>
      <c r="E353" s="319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1"/>
      <c r="O353" s="321"/>
      <c r="P353" s="321"/>
      <c r="Q353" s="319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18">
        <v>4680115883154</v>
      </c>
      <c r="E354" s="319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96" t="s">
        <v>494</v>
      </c>
      <c r="N354" s="321"/>
      <c r="O354" s="321"/>
      <c r="P354" s="321"/>
      <c r="Q354" s="319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18">
        <v>4607091389524</v>
      </c>
      <c r="E355" s="319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1"/>
      <c r="O355" s="321"/>
      <c r="P355" s="321"/>
      <c r="Q355" s="319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18">
        <v>4680115883161</v>
      </c>
      <c r="E356" s="319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88" t="s">
        <v>499</v>
      </c>
      <c r="N356" s="321"/>
      <c r="O356" s="321"/>
      <c r="P356" s="321"/>
      <c r="Q356" s="319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18">
        <v>4607091384345</v>
      </c>
      <c r="E357" s="319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1"/>
      <c r="O357" s="321"/>
      <c r="P357" s="321"/>
      <c r="Q357" s="319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18">
        <v>4680115883178</v>
      </c>
      <c r="E358" s="319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390" t="s">
        <v>504</v>
      </c>
      <c r="N358" s="321"/>
      <c r="O358" s="321"/>
      <c r="P358" s="321"/>
      <c r="Q358" s="319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18">
        <v>4607091389531</v>
      </c>
      <c r="E359" s="319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1"/>
      <c r="O359" s="321"/>
      <c r="P359" s="321"/>
      <c r="Q359" s="319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26"/>
      <c r="B360" s="327"/>
      <c r="C360" s="327"/>
      <c r="D360" s="327"/>
      <c r="E360" s="327"/>
      <c r="F360" s="327"/>
      <c r="G360" s="327"/>
      <c r="H360" s="327"/>
      <c r="I360" s="327"/>
      <c r="J360" s="327"/>
      <c r="K360" s="327"/>
      <c r="L360" s="328"/>
      <c r="M360" s="323" t="s">
        <v>64</v>
      </c>
      <c r="N360" s="324"/>
      <c r="O360" s="324"/>
      <c r="P360" s="324"/>
      <c r="Q360" s="324"/>
      <c r="R360" s="324"/>
      <c r="S360" s="32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1"/>
      <c r="Y360" s="311"/>
    </row>
    <row r="361" spans="1:29" x14ac:dyDescent="0.2">
      <c r="A361" s="327"/>
      <c r="B361" s="327"/>
      <c r="C361" s="327"/>
      <c r="D361" s="327"/>
      <c r="E361" s="327"/>
      <c r="F361" s="327"/>
      <c r="G361" s="327"/>
      <c r="H361" s="327"/>
      <c r="I361" s="327"/>
      <c r="J361" s="327"/>
      <c r="K361" s="327"/>
      <c r="L361" s="328"/>
      <c r="M361" s="323" t="s">
        <v>64</v>
      </c>
      <c r="N361" s="324"/>
      <c r="O361" s="324"/>
      <c r="P361" s="324"/>
      <c r="Q361" s="324"/>
      <c r="R361" s="324"/>
      <c r="S361" s="325"/>
      <c r="T361" s="38" t="s">
        <v>63</v>
      </c>
      <c r="U361" s="310">
        <f>IFERROR(SUM(U347:U359),"0")</f>
        <v>0</v>
      </c>
      <c r="V361" s="310">
        <f>IFERROR(SUM(V347:V359),"0")</f>
        <v>0</v>
      </c>
      <c r="W361" s="38"/>
      <c r="X361" s="311"/>
      <c r="Y361" s="311"/>
    </row>
    <row r="362" spans="1:29" ht="14.25" customHeight="1" x14ac:dyDescent="0.25">
      <c r="A362" s="336" t="s">
        <v>66</v>
      </c>
      <c r="B362" s="327"/>
      <c r="C362" s="327"/>
      <c r="D362" s="327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05"/>
      <c r="Y362" s="305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18">
        <v>4607091389685</v>
      </c>
      <c r="E363" s="319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1"/>
      <c r="O363" s="321"/>
      <c r="P363" s="321"/>
      <c r="Q363" s="319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18">
        <v>4607091389654</v>
      </c>
      <c r="E364" s="319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3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1"/>
      <c r="O364" s="321"/>
      <c r="P364" s="321"/>
      <c r="Q364" s="319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18">
        <v>4607091384352</v>
      </c>
      <c r="E365" s="319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1"/>
      <c r="O365" s="321"/>
      <c r="P365" s="321"/>
      <c r="Q365" s="319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18">
        <v>4607091389661</v>
      </c>
      <c r="E366" s="319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1"/>
      <c r="O366" s="321"/>
      <c r="P366" s="321"/>
      <c r="Q366" s="319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26"/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8"/>
      <c r="M367" s="323" t="s">
        <v>64</v>
      </c>
      <c r="N367" s="324"/>
      <c r="O367" s="324"/>
      <c r="P367" s="324"/>
      <c r="Q367" s="324"/>
      <c r="R367" s="324"/>
      <c r="S367" s="32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3" t="s">
        <v>64</v>
      </c>
      <c r="N368" s="324"/>
      <c r="O368" s="324"/>
      <c r="P368" s="324"/>
      <c r="Q368" s="324"/>
      <c r="R368" s="324"/>
      <c r="S368" s="32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36" t="s">
        <v>198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05"/>
      <c r="Y369" s="305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18">
        <v>4680115881648</v>
      </c>
      <c r="E370" s="319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383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1"/>
      <c r="O370" s="321"/>
      <c r="P370" s="321"/>
      <c r="Q370" s="319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26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8"/>
      <c r="M371" s="323" t="s">
        <v>64</v>
      </c>
      <c r="N371" s="324"/>
      <c r="O371" s="324"/>
      <c r="P371" s="324"/>
      <c r="Q371" s="324"/>
      <c r="R371" s="324"/>
      <c r="S371" s="32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27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8"/>
      <c r="M372" s="323" t="s">
        <v>64</v>
      </c>
      <c r="N372" s="324"/>
      <c r="O372" s="324"/>
      <c r="P372" s="324"/>
      <c r="Q372" s="324"/>
      <c r="R372" s="324"/>
      <c r="S372" s="32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36" t="s">
        <v>79</v>
      </c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05"/>
      <c r="Y373" s="305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18">
        <v>4680115883017</v>
      </c>
      <c r="E374" s="319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379" t="s">
        <v>520</v>
      </c>
      <c r="N374" s="321"/>
      <c r="O374" s="321"/>
      <c r="P374" s="321"/>
      <c r="Q374" s="319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18">
        <v>4680115883031</v>
      </c>
      <c r="E375" s="319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380" t="s">
        <v>523</v>
      </c>
      <c r="N375" s="321"/>
      <c r="O375" s="321"/>
      <c r="P375" s="321"/>
      <c r="Q375" s="319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18">
        <v>4680115883024</v>
      </c>
      <c r="E376" s="319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381" t="s">
        <v>526</v>
      </c>
      <c r="N376" s="321"/>
      <c r="O376" s="321"/>
      <c r="P376" s="321"/>
      <c r="Q376" s="319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8"/>
      <c r="M377" s="323" t="s">
        <v>64</v>
      </c>
      <c r="N377" s="324"/>
      <c r="O377" s="324"/>
      <c r="P377" s="324"/>
      <c r="Q377" s="324"/>
      <c r="R377" s="324"/>
      <c r="S377" s="32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3" t="s">
        <v>64</v>
      </c>
      <c r="N378" s="324"/>
      <c r="O378" s="324"/>
      <c r="P378" s="324"/>
      <c r="Q378" s="324"/>
      <c r="R378" s="324"/>
      <c r="S378" s="32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40" t="s">
        <v>527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04"/>
      <c r="Y379" s="304"/>
    </row>
    <row r="380" spans="1:29" ht="14.25" customHeight="1" x14ac:dyDescent="0.25">
      <c r="A380" s="336" t="s">
        <v>96</v>
      </c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05"/>
      <c r="Y380" s="305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18">
        <v>4607091389388</v>
      </c>
      <c r="E381" s="319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1"/>
      <c r="O381" s="321"/>
      <c r="P381" s="321"/>
      <c r="Q381" s="319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18">
        <v>4607091389364</v>
      </c>
      <c r="E382" s="319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3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1"/>
      <c r="O382" s="321"/>
      <c r="P382" s="321"/>
      <c r="Q382" s="319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26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8"/>
      <c r="M383" s="323" t="s">
        <v>64</v>
      </c>
      <c r="N383" s="324"/>
      <c r="O383" s="324"/>
      <c r="P383" s="324"/>
      <c r="Q383" s="324"/>
      <c r="R383" s="324"/>
      <c r="S383" s="32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3" t="s">
        <v>64</v>
      </c>
      <c r="N384" s="324"/>
      <c r="O384" s="324"/>
      <c r="P384" s="324"/>
      <c r="Q384" s="324"/>
      <c r="R384" s="324"/>
      <c r="S384" s="32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36" t="s">
        <v>59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05"/>
      <c r="Y385" s="305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18">
        <v>4680115882911</v>
      </c>
      <c r="E386" s="319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373" t="s">
        <v>534</v>
      </c>
      <c r="N386" s="321"/>
      <c r="O386" s="321"/>
      <c r="P386" s="321"/>
      <c r="Q386" s="319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18">
        <v>4607091389739</v>
      </c>
      <c r="E387" s="319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1"/>
      <c r="O387" s="321"/>
      <c r="P387" s="321"/>
      <c r="Q387" s="319"/>
      <c r="R387" s="35"/>
      <c r="S387" s="35"/>
      <c r="T387" s="36" t="s">
        <v>63</v>
      </c>
      <c r="U387" s="308">
        <v>200</v>
      </c>
      <c r="V387" s="309">
        <f t="shared" si="17"/>
        <v>201.60000000000002</v>
      </c>
      <c r="W387" s="37">
        <f>IFERROR(IF(V387=0,"",ROUNDUP(V387/H387,0)*0.00753),"")</f>
        <v>0.36143999999999998</v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18">
        <v>4680115883048</v>
      </c>
      <c r="E388" s="319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">
        <v>539</v>
      </c>
      <c r="N388" s="321"/>
      <c r="O388" s="321"/>
      <c r="P388" s="321"/>
      <c r="Q388" s="319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18">
        <v>4607091389425</v>
      </c>
      <c r="E389" s="319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1"/>
      <c r="O389" s="321"/>
      <c r="P389" s="321"/>
      <c r="Q389" s="319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18">
        <v>4680115880771</v>
      </c>
      <c r="E390" s="319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1"/>
      <c r="O390" s="321"/>
      <c r="P390" s="321"/>
      <c r="Q390" s="319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18">
        <v>4607091389500</v>
      </c>
      <c r="E391" s="319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1"/>
      <c r="O391" s="321"/>
      <c r="P391" s="321"/>
      <c r="Q391" s="319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18">
        <v>4680115881983</v>
      </c>
      <c r="E392" s="319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372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1"/>
      <c r="O392" s="321"/>
      <c r="P392" s="321"/>
      <c r="Q392" s="319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8"/>
      <c r="M393" s="323" t="s">
        <v>64</v>
      </c>
      <c r="N393" s="324"/>
      <c r="O393" s="324"/>
      <c r="P393" s="324"/>
      <c r="Q393" s="324"/>
      <c r="R393" s="324"/>
      <c r="S393" s="32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47.61904761904762</v>
      </c>
      <c r="V393" s="310">
        <f>IFERROR(V386/H386,"0")+IFERROR(V387/H387,"0")+IFERROR(V388/H388,"0")+IFERROR(V389/H389,"0")+IFERROR(V390/H390,"0")+IFERROR(V391/H391,"0")+IFERROR(V392/H392,"0")</f>
        <v>48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0.36143999999999998</v>
      </c>
      <c r="X393" s="311"/>
      <c r="Y393" s="311"/>
    </row>
    <row r="394" spans="1:29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3" t="s">
        <v>64</v>
      </c>
      <c r="N394" s="324"/>
      <c r="O394" s="324"/>
      <c r="P394" s="324"/>
      <c r="Q394" s="324"/>
      <c r="R394" s="324"/>
      <c r="S394" s="325"/>
      <c r="T394" s="38" t="s">
        <v>63</v>
      </c>
      <c r="U394" s="310">
        <f>IFERROR(SUM(U386:U392),"0")</f>
        <v>200</v>
      </c>
      <c r="V394" s="310">
        <f>IFERROR(SUM(V386:V392),"0")</f>
        <v>201.60000000000002</v>
      </c>
      <c r="W394" s="38"/>
      <c r="X394" s="311"/>
      <c r="Y394" s="311"/>
    </row>
    <row r="395" spans="1:29" ht="14.25" customHeight="1" x14ac:dyDescent="0.25">
      <c r="A395" s="336" t="s">
        <v>79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05"/>
      <c r="Y395" s="305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18">
        <v>4680115883000</v>
      </c>
      <c r="E396" s="319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368" t="s">
        <v>550</v>
      </c>
      <c r="N396" s="321"/>
      <c r="O396" s="321"/>
      <c r="P396" s="321"/>
      <c r="Q396" s="319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26"/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8"/>
      <c r="M397" s="323" t="s">
        <v>64</v>
      </c>
      <c r="N397" s="324"/>
      <c r="O397" s="324"/>
      <c r="P397" s="324"/>
      <c r="Q397" s="324"/>
      <c r="R397" s="324"/>
      <c r="S397" s="32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3" t="s">
        <v>64</v>
      </c>
      <c r="N398" s="324"/>
      <c r="O398" s="324"/>
      <c r="P398" s="324"/>
      <c r="Q398" s="324"/>
      <c r="R398" s="324"/>
      <c r="S398" s="32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36" t="s">
        <v>91</v>
      </c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05"/>
      <c r="Y399" s="305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18">
        <v>4680115882980</v>
      </c>
      <c r="E400" s="319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369" t="s">
        <v>553</v>
      </c>
      <c r="N400" s="321"/>
      <c r="O400" s="321"/>
      <c r="P400" s="321"/>
      <c r="Q400" s="319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26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8"/>
      <c r="M401" s="323" t="s">
        <v>64</v>
      </c>
      <c r="N401" s="324"/>
      <c r="O401" s="324"/>
      <c r="P401" s="324"/>
      <c r="Q401" s="324"/>
      <c r="R401" s="324"/>
      <c r="S401" s="32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3" t="s">
        <v>64</v>
      </c>
      <c r="N402" s="324"/>
      <c r="O402" s="324"/>
      <c r="P402" s="324"/>
      <c r="Q402" s="324"/>
      <c r="R402" s="324"/>
      <c r="S402" s="32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45" t="s">
        <v>554</v>
      </c>
      <c r="B403" s="346"/>
      <c r="C403" s="346"/>
      <c r="D403" s="346"/>
      <c r="E403" s="346"/>
      <c r="F403" s="346"/>
      <c r="G403" s="346"/>
      <c r="H403" s="346"/>
      <c r="I403" s="346"/>
      <c r="J403" s="346"/>
      <c r="K403" s="346"/>
      <c r="L403" s="346"/>
      <c r="M403" s="346"/>
      <c r="N403" s="346"/>
      <c r="O403" s="346"/>
      <c r="P403" s="346"/>
      <c r="Q403" s="346"/>
      <c r="R403" s="346"/>
      <c r="S403" s="346"/>
      <c r="T403" s="346"/>
      <c r="U403" s="346"/>
      <c r="V403" s="346"/>
      <c r="W403" s="346"/>
      <c r="X403" s="49"/>
      <c r="Y403" s="49"/>
    </row>
    <row r="404" spans="1:29" ht="16.5" customHeight="1" x14ac:dyDescent="0.25">
      <c r="A404" s="340" t="s">
        <v>554</v>
      </c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04"/>
      <c r="Y404" s="304"/>
    </row>
    <row r="405" spans="1:29" ht="14.25" customHeight="1" x14ac:dyDescent="0.25">
      <c r="A405" s="336" t="s">
        <v>103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05"/>
      <c r="Y405" s="305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18">
        <v>4607091389067</v>
      </c>
      <c r="E406" s="319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1"/>
      <c r="O406" s="321"/>
      <c r="P406" s="321"/>
      <c r="Q406" s="319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18">
        <v>4607091383522</v>
      </c>
      <c r="E407" s="319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1"/>
      <c r="O407" s="321"/>
      <c r="P407" s="321"/>
      <c r="Q407" s="319"/>
      <c r="R407" s="35"/>
      <c r="S407" s="35"/>
      <c r="T407" s="36" t="s">
        <v>63</v>
      </c>
      <c r="U407" s="308">
        <v>150</v>
      </c>
      <c r="V407" s="309">
        <f t="shared" si="18"/>
        <v>153.12</v>
      </c>
      <c r="W407" s="37">
        <f>IFERROR(IF(V407=0,"",ROUNDUP(V407/H407,0)*0.01196),"")</f>
        <v>0.34683999999999998</v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18">
        <v>4607091384437</v>
      </c>
      <c r="E408" s="319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361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1"/>
      <c r="O408" s="321"/>
      <c r="P408" s="321"/>
      <c r="Q408" s="319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18">
        <v>4607091389104</v>
      </c>
      <c r="E409" s="319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1"/>
      <c r="O409" s="321"/>
      <c r="P409" s="321"/>
      <c r="Q409" s="319"/>
      <c r="R409" s="35"/>
      <c r="S409" s="35"/>
      <c r="T409" s="36" t="s">
        <v>63</v>
      </c>
      <c r="U409" s="308">
        <v>100</v>
      </c>
      <c r="V409" s="309">
        <f t="shared" si="18"/>
        <v>100.32000000000001</v>
      </c>
      <c r="W409" s="37">
        <f>IFERROR(IF(V409=0,"",ROUNDUP(V409/H409,0)*0.01196),"")</f>
        <v>0.22724</v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18">
        <v>4607091389036</v>
      </c>
      <c r="E410" s="319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363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1"/>
      <c r="O410" s="321"/>
      <c r="P410" s="321"/>
      <c r="Q410" s="319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18">
        <v>4680115880603</v>
      </c>
      <c r="E411" s="319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364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1"/>
      <c r="O411" s="321"/>
      <c r="P411" s="321"/>
      <c r="Q411" s="319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18">
        <v>4607091389999</v>
      </c>
      <c r="E412" s="319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365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1"/>
      <c r="O412" s="321"/>
      <c r="P412" s="321"/>
      <c r="Q412" s="319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18">
        <v>4680115882782</v>
      </c>
      <c r="E413" s="319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358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1"/>
      <c r="O413" s="321"/>
      <c r="P413" s="321"/>
      <c r="Q413" s="319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18">
        <v>4607091389098</v>
      </c>
      <c r="E414" s="319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1"/>
      <c r="O414" s="321"/>
      <c r="P414" s="321"/>
      <c r="Q414" s="319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18">
        <v>4607091389982</v>
      </c>
      <c r="E415" s="319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360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1"/>
      <c r="O415" s="321"/>
      <c r="P415" s="321"/>
      <c r="Q415" s="319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3" t="s">
        <v>64</v>
      </c>
      <c r="N416" s="324"/>
      <c r="O416" s="324"/>
      <c r="P416" s="324"/>
      <c r="Q416" s="324"/>
      <c r="R416" s="324"/>
      <c r="S416" s="32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47.348484848484844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48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0.57407999999999992</v>
      </c>
      <c r="X416" s="311"/>
      <c r="Y416" s="311"/>
    </row>
    <row r="417" spans="1:29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3" t="s">
        <v>64</v>
      </c>
      <c r="N417" s="324"/>
      <c r="O417" s="324"/>
      <c r="P417" s="324"/>
      <c r="Q417" s="324"/>
      <c r="R417" s="324"/>
      <c r="S417" s="325"/>
      <c r="T417" s="38" t="s">
        <v>63</v>
      </c>
      <c r="U417" s="310">
        <f>IFERROR(SUM(U406:U415),"0")</f>
        <v>250</v>
      </c>
      <c r="V417" s="310">
        <f>IFERROR(SUM(V406:V415),"0")</f>
        <v>253.44</v>
      </c>
      <c r="W417" s="38"/>
      <c r="X417" s="311"/>
      <c r="Y417" s="311"/>
    </row>
    <row r="418" spans="1:29" ht="14.25" customHeight="1" x14ac:dyDescent="0.25">
      <c r="A418" s="336" t="s">
        <v>96</v>
      </c>
      <c r="B418" s="327"/>
      <c r="C418" s="327"/>
      <c r="D418" s="327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05"/>
      <c r="Y418" s="305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18">
        <v>4607091388930</v>
      </c>
      <c r="E419" s="319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1"/>
      <c r="O419" s="321"/>
      <c r="P419" s="321"/>
      <c r="Q419" s="319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18">
        <v>4680115880054</v>
      </c>
      <c r="E420" s="319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357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1"/>
      <c r="O420" s="321"/>
      <c r="P420" s="321"/>
      <c r="Q420" s="319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26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3" t="s">
        <v>64</v>
      </c>
      <c r="N421" s="324"/>
      <c r="O421" s="324"/>
      <c r="P421" s="324"/>
      <c r="Q421" s="324"/>
      <c r="R421" s="324"/>
      <c r="S421" s="32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3" t="s">
        <v>64</v>
      </c>
      <c r="N422" s="324"/>
      <c r="O422" s="324"/>
      <c r="P422" s="324"/>
      <c r="Q422" s="324"/>
      <c r="R422" s="324"/>
      <c r="S422" s="32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36" t="s">
        <v>59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05"/>
      <c r="Y423" s="305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18">
        <v>4680115883116</v>
      </c>
      <c r="E424" s="319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351" t="s">
        <v>581</v>
      </c>
      <c r="N424" s="321"/>
      <c r="O424" s="321"/>
      <c r="P424" s="321"/>
      <c r="Q424" s="319"/>
      <c r="R424" s="35"/>
      <c r="S424" s="35"/>
      <c r="T424" s="36" t="s">
        <v>63</v>
      </c>
      <c r="U424" s="308">
        <v>360</v>
      </c>
      <c r="V424" s="309">
        <f t="shared" ref="V424:V432" si="19">IFERROR(IF(U424="",0,CEILING((U424/$H424),1)*$H424),"")</f>
        <v>364.32</v>
      </c>
      <c r="W424" s="37">
        <f>IFERROR(IF(V424=0,"",ROUNDUP(V424/H424,0)*0.01196),"")</f>
        <v>0.82523999999999997</v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18">
        <v>4680115883093</v>
      </c>
      <c r="E425" s="319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2" t="s">
        <v>584</v>
      </c>
      <c r="N425" s="321"/>
      <c r="O425" s="321"/>
      <c r="P425" s="321"/>
      <c r="Q425" s="319"/>
      <c r="R425" s="35"/>
      <c r="S425" s="35"/>
      <c r="T425" s="36" t="s">
        <v>63</v>
      </c>
      <c r="U425" s="308">
        <v>80</v>
      </c>
      <c r="V425" s="309">
        <f t="shared" si="19"/>
        <v>84.48</v>
      </c>
      <c r="W425" s="37">
        <f>IFERROR(IF(V425=0,"",ROUNDUP(V425/H425,0)*0.01196),"")</f>
        <v>0.19136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18">
        <v>4680115883109</v>
      </c>
      <c r="E426" s="319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3" t="s">
        <v>587</v>
      </c>
      <c r="N426" s="321"/>
      <c r="O426" s="321"/>
      <c r="P426" s="321"/>
      <c r="Q426" s="319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18">
        <v>4680115882072</v>
      </c>
      <c r="E427" s="319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354" t="s">
        <v>590</v>
      </c>
      <c r="N427" s="321"/>
      <c r="O427" s="321"/>
      <c r="P427" s="321"/>
      <c r="Q427" s="319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18">
        <v>4680115882072</v>
      </c>
      <c r="E428" s="319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355" t="s">
        <v>590</v>
      </c>
      <c r="N428" s="321"/>
      <c r="O428" s="321"/>
      <c r="P428" s="321"/>
      <c r="Q428" s="319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18">
        <v>4680115882102</v>
      </c>
      <c r="E429" s="319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594</v>
      </c>
      <c r="N429" s="321"/>
      <c r="O429" s="321"/>
      <c r="P429" s="321"/>
      <c r="Q429" s="319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18">
        <v>4680115882102</v>
      </c>
      <c r="E430" s="319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348" t="s">
        <v>594</v>
      </c>
      <c r="N430" s="321"/>
      <c r="O430" s="321"/>
      <c r="P430" s="321"/>
      <c r="Q430" s="319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18">
        <v>4680115882096</v>
      </c>
      <c r="E431" s="319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349" t="s">
        <v>598</v>
      </c>
      <c r="N431" s="321"/>
      <c r="O431" s="321"/>
      <c r="P431" s="321"/>
      <c r="Q431" s="319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18">
        <v>4680115882096</v>
      </c>
      <c r="E432" s="319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350" t="s">
        <v>598</v>
      </c>
      <c r="N432" s="321"/>
      <c r="O432" s="321"/>
      <c r="P432" s="321"/>
      <c r="Q432" s="319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26"/>
      <c r="B433" s="327"/>
      <c r="C433" s="327"/>
      <c r="D433" s="327"/>
      <c r="E433" s="327"/>
      <c r="F433" s="327"/>
      <c r="G433" s="327"/>
      <c r="H433" s="327"/>
      <c r="I433" s="327"/>
      <c r="J433" s="327"/>
      <c r="K433" s="327"/>
      <c r="L433" s="328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83.333333333333329</v>
      </c>
      <c r="V433" s="310">
        <f>IFERROR(V424/H424,"0")+IFERROR(V425/H425,"0")+IFERROR(V426/H426,"0")+IFERROR(V427/H427,"0")+IFERROR(V428/H428,"0")+IFERROR(V429/H429,"0")+IFERROR(V430/H430,"0")+IFERROR(V431/H431,"0")+IFERROR(V432/H432,"0")</f>
        <v>85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1.0165999999999999</v>
      </c>
      <c r="X433" s="311"/>
      <c r="Y433" s="311"/>
    </row>
    <row r="434" spans="1:29" x14ac:dyDescent="0.2">
      <c r="A434" s="327"/>
      <c r="B434" s="327"/>
      <c r="C434" s="327"/>
      <c r="D434" s="327"/>
      <c r="E434" s="327"/>
      <c r="F434" s="327"/>
      <c r="G434" s="327"/>
      <c r="H434" s="327"/>
      <c r="I434" s="327"/>
      <c r="J434" s="327"/>
      <c r="K434" s="327"/>
      <c r="L434" s="328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10">
        <f>IFERROR(SUM(U424:U432),"0")</f>
        <v>440</v>
      </c>
      <c r="V434" s="310">
        <f>IFERROR(SUM(V424:V432),"0")</f>
        <v>448.8</v>
      </c>
      <c r="W434" s="38"/>
      <c r="X434" s="311"/>
      <c r="Y434" s="311"/>
    </row>
    <row r="435" spans="1:29" ht="14.25" customHeight="1" x14ac:dyDescent="0.25">
      <c r="A435" s="336" t="s">
        <v>66</v>
      </c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05"/>
      <c r="Y435" s="305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18">
        <v>4607091383409</v>
      </c>
      <c r="E436" s="319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1"/>
      <c r="O436" s="321"/>
      <c r="P436" s="321"/>
      <c r="Q436" s="319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18">
        <v>4607091383416</v>
      </c>
      <c r="E437" s="319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1"/>
      <c r="O437" s="321"/>
      <c r="P437" s="321"/>
      <c r="Q437" s="319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26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8"/>
      <c r="M438" s="323" t="s">
        <v>64</v>
      </c>
      <c r="N438" s="324"/>
      <c r="O438" s="324"/>
      <c r="P438" s="324"/>
      <c r="Q438" s="324"/>
      <c r="R438" s="324"/>
      <c r="S438" s="32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27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8"/>
      <c r="M439" s="323" t="s">
        <v>64</v>
      </c>
      <c r="N439" s="324"/>
      <c r="O439" s="324"/>
      <c r="P439" s="324"/>
      <c r="Q439" s="324"/>
      <c r="R439" s="324"/>
      <c r="S439" s="32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45" t="s">
        <v>604</v>
      </c>
      <c r="B440" s="346"/>
      <c r="C440" s="346"/>
      <c r="D440" s="346"/>
      <c r="E440" s="346"/>
      <c r="F440" s="346"/>
      <c r="G440" s="346"/>
      <c r="H440" s="346"/>
      <c r="I440" s="346"/>
      <c r="J440" s="346"/>
      <c r="K440" s="346"/>
      <c r="L440" s="346"/>
      <c r="M440" s="346"/>
      <c r="N440" s="346"/>
      <c r="O440" s="346"/>
      <c r="P440" s="346"/>
      <c r="Q440" s="346"/>
      <c r="R440" s="346"/>
      <c r="S440" s="346"/>
      <c r="T440" s="346"/>
      <c r="U440" s="346"/>
      <c r="V440" s="346"/>
      <c r="W440" s="346"/>
      <c r="X440" s="49"/>
      <c r="Y440" s="49"/>
    </row>
    <row r="441" spans="1:29" ht="16.5" customHeight="1" x14ac:dyDescent="0.25">
      <c r="A441" s="340" t="s">
        <v>605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04"/>
      <c r="Y441" s="304"/>
    </row>
    <row r="442" spans="1:29" ht="14.25" customHeight="1" x14ac:dyDescent="0.25">
      <c r="A442" s="336" t="s">
        <v>103</v>
      </c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05"/>
      <c r="Y442" s="305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18">
        <v>4680115881099</v>
      </c>
      <c r="E443" s="319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341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1"/>
      <c r="O443" s="321"/>
      <c r="P443" s="321"/>
      <c r="Q443" s="319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18">
        <v>4680115881150</v>
      </c>
      <c r="E444" s="319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342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1"/>
      <c r="O444" s="321"/>
      <c r="P444" s="321"/>
      <c r="Q444" s="319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26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8"/>
      <c r="M445" s="323" t="s">
        <v>64</v>
      </c>
      <c r="N445" s="324"/>
      <c r="O445" s="324"/>
      <c r="P445" s="324"/>
      <c r="Q445" s="324"/>
      <c r="R445" s="324"/>
      <c r="S445" s="32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27"/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8"/>
      <c r="M446" s="323" t="s">
        <v>64</v>
      </c>
      <c r="N446" s="324"/>
      <c r="O446" s="324"/>
      <c r="P446" s="324"/>
      <c r="Q446" s="324"/>
      <c r="R446" s="324"/>
      <c r="S446" s="32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36" t="s">
        <v>96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05"/>
      <c r="Y447" s="305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18">
        <v>4680115881112</v>
      </c>
      <c r="E448" s="319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33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1"/>
      <c r="O448" s="321"/>
      <c r="P448" s="321"/>
      <c r="Q448" s="319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18">
        <v>4680115881129</v>
      </c>
      <c r="E449" s="319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33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1"/>
      <c r="O449" s="321"/>
      <c r="P449" s="321"/>
      <c r="Q449" s="319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26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8"/>
      <c r="M450" s="323" t="s">
        <v>64</v>
      </c>
      <c r="N450" s="324"/>
      <c r="O450" s="324"/>
      <c r="P450" s="324"/>
      <c r="Q450" s="324"/>
      <c r="R450" s="324"/>
      <c r="S450" s="32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27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8"/>
      <c r="M451" s="323" t="s">
        <v>64</v>
      </c>
      <c r="N451" s="324"/>
      <c r="O451" s="324"/>
      <c r="P451" s="324"/>
      <c r="Q451" s="324"/>
      <c r="R451" s="324"/>
      <c r="S451" s="32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36" t="s">
        <v>59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05"/>
      <c r="Y452" s="305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18">
        <v>4680115881167</v>
      </c>
      <c r="E453" s="319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1"/>
      <c r="O453" s="321"/>
      <c r="P453" s="321"/>
      <c r="Q453" s="319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18">
        <v>4680115881136</v>
      </c>
      <c r="E454" s="319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1"/>
      <c r="O454" s="321"/>
      <c r="P454" s="321"/>
      <c r="Q454" s="319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26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3" t="s">
        <v>64</v>
      </c>
      <c r="N455" s="324"/>
      <c r="O455" s="324"/>
      <c r="P455" s="324"/>
      <c r="Q455" s="324"/>
      <c r="R455" s="324"/>
      <c r="S455" s="32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27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8"/>
      <c r="M456" s="323" t="s">
        <v>64</v>
      </c>
      <c r="N456" s="324"/>
      <c r="O456" s="324"/>
      <c r="P456" s="324"/>
      <c r="Q456" s="324"/>
      <c r="R456" s="324"/>
      <c r="S456" s="32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36" t="s">
        <v>66</v>
      </c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05"/>
      <c r="Y457" s="305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18">
        <v>4680115881143</v>
      </c>
      <c r="E458" s="319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337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1"/>
      <c r="O458" s="321"/>
      <c r="P458" s="321"/>
      <c r="Q458" s="319"/>
      <c r="R458" s="35"/>
      <c r="S458" s="35"/>
      <c r="T458" s="36" t="s">
        <v>63</v>
      </c>
      <c r="U458" s="308">
        <v>200</v>
      </c>
      <c r="V458" s="309">
        <f>IFERROR(IF(U458="",0,CEILING((U458/$H458),1)*$H458),"")</f>
        <v>202.79999999999998</v>
      </c>
      <c r="W458" s="37">
        <f>IFERROR(IF(V458=0,"",ROUNDUP(V458/H458,0)*0.02175),"")</f>
        <v>0.5655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18">
        <v>4680115881068</v>
      </c>
      <c r="E459" s="319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320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1"/>
      <c r="O459" s="321"/>
      <c r="P459" s="321"/>
      <c r="Q459" s="319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18">
        <v>4680115881075</v>
      </c>
      <c r="E460" s="319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1"/>
      <c r="O460" s="321"/>
      <c r="P460" s="321"/>
      <c r="Q460" s="319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8"/>
      <c r="M461" s="323" t="s">
        <v>64</v>
      </c>
      <c r="N461" s="324"/>
      <c r="O461" s="324"/>
      <c r="P461" s="324"/>
      <c r="Q461" s="324"/>
      <c r="R461" s="324"/>
      <c r="S461" s="325"/>
      <c r="T461" s="38" t="s">
        <v>65</v>
      </c>
      <c r="U461" s="310">
        <f>IFERROR(U458/H458,"0")+IFERROR(U459/H459,"0")+IFERROR(U460/H460,"0")</f>
        <v>25.641025641025642</v>
      </c>
      <c r="V461" s="310">
        <f>IFERROR(V458/H458,"0")+IFERROR(V459/H459,"0")+IFERROR(V460/H460,"0")</f>
        <v>26</v>
      </c>
      <c r="W461" s="310">
        <f>IFERROR(IF(W458="",0,W458),"0")+IFERROR(IF(W459="",0,W459),"0")+IFERROR(IF(W460="",0,W460),"0")</f>
        <v>0.5655</v>
      </c>
      <c r="X461" s="311"/>
      <c r="Y461" s="311"/>
    </row>
    <row r="462" spans="1:29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8"/>
      <c r="M462" s="323" t="s">
        <v>64</v>
      </c>
      <c r="N462" s="324"/>
      <c r="O462" s="324"/>
      <c r="P462" s="324"/>
      <c r="Q462" s="324"/>
      <c r="R462" s="324"/>
      <c r="S462" s="325"/>
      <c r="T462" s="38" t="s">
        <v>63</v>
      </c>
      <c r="U462" s="310">
        <f>IFERROR(SUM(U458:U460),"0")</f>
        <v>200</v>
      </c>
      <c r="V462" s="310">
        <f>IFERROR(SUM(V458:V460),"0")</f>
        <v>202.79999999999998</v>
      </c>
      <c r="W462" s="38"/>
      <c r="X462" s="311"/>
      <c r="Y462" s="311"/>
    </row>
    <row r="463" spans="1:29" ht="15" customHeight="1" x14ac:dyDescent="0.2">
      <c r="A463" s="332"/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33"/>
      <c r="M463" s="329" t="s">
        <v>624</v>
      </c>
      <c r="N463" s="330"/>
      <c r="O463" s="330"/>
      <c r="P463" s="330"/>
      <c r="Q463" s="330"/>
      <c r="R463" s="330"/>
      <c r="S463" s="331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4118.8999999999996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4165.4400000000005</v>
      </c>
      <c r="W463" s="38"/>
      <c r="X463" s="311"/>
      <c r="Y463" s="311"/>
    </row>
    <row r="464" spans="1:29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33"/>
      <c r="M464" s="329" t="s">
        <v>625</v>
      </c>
      <c r="N464" s="330"/>
      <c r="O464" s="330"/>
      <c r="P464" s="330"/>
      <c r="Q464" s="330"/>
      <c r="R464" s="330"/>
      <c r="S464" s="331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4346.0547585747572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4395.32</v>
      </c>
      <c r="W464" s="38"/>
      <c r="X464" s="311"/>
      <c r="Y464" s="311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33"/>
      <c r="M465" s="329" t="s">
        <v>626</v>
      </c>
      <c r="N465" s="330"/>
      <c r="O465" s="330"/>
      <c r="P465" s="330"/>
      <c r="Q465" s="330"/>
      <c r="R465" s="330"/>
      <c r="S465" s="331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8</v>
      </c>
      <c r="W465" s="38"/>
      <c r="X465" s="311"/>
      <c r="Y465" s="311"/>
    </row>
    <row r="466" spans="1:28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3"/>
      <c r="M466" s="329" t="s">
        <v>628</v>
      </c>
      <c r="N466" s="330"/>
      <c r="O466" s="330"/>
      <c r="P466" s="330"/>
      <c r="Q466" s="330"/>
      <c r="R466" s="330"/>
      <c r="S466" s="331"/>
      <c r="T466" s="38" t="s">
        <v>63</v>
      </c>
      <c r="U466" s="310">
        <f>GrossWeightTotal+PalletQtyTotal*25</f>
        <v>4546.0547585747572</v>
      </c>
      <c r="V466" s="310">
        <f>GrossWeightTotalR+PalletQtyTotalR*25</f>
        <v>4595.32</v>
      </c>
      <c r="W466" s="38"/>
      <c r="X466" s="311"/>
      <c r="Y466" s="311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3"/>
      <c r="M467" s="329" t="s">
        <v>629</v>
      </c>
      <c r="N467" s="330"/>
      <c r="O467" s="330"/>
      <c r="P467" s="330"/>
      <c r="Q467" s="330"/>
      <c r="R467" s="330"/>
      <c r="S467" s="331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634.35214785214794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641</v>
      </c>
      <c r="W467" s="38"/>
      <c r="X467" s="311"/>
      <c r="Y467" s="311"/>
    </row>
    <row r="468" spans="1:28" ht="14.25" customHeight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3"/>
      <c r="M468" s="329" t="s">
        <v>630</v>
      </c>
      <c r="N468" s="330"/>
      <c r="O468" s="330"/>
      <c r="P468" s="330"/>
      <c r="Q468" s="330"/>
      <c r="R468" s="330"/>
      <c r="S468" s="331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8.5300999999999991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6" t="s">
        <v>58</v>
      </c>
      <c r="C470" s="312" t="s">
        <v>94</v>
      </c>
      <c r="D470" s="314"/>
      <c r="E470" s="314"/>
      <c r="F470" s="315"/>
      <c r="G470" s="312" t="s">
        <v>217</v>
      </c>
      <c r="H470" s="314"/>
      <c r="I470" s="314"/>
      <c r="J470" s="314"/>
      <c r="K470" s="314"/>
      <c r="L470" s="315"/>
      <c r="M470" s="312" t="s">
        <v>418</v>
      </c>
      <c r="N470" s="315"/>
      <c r="O470" s="312" t="s">
        <v>467</v>
      </c>
      <c r="P470" s="315"/>
      <c r="Q470" s="306" t="s">
        <v>554</v>
      </c>
      <c r="R470" s="306" t="s">
        <v>604</v>
      </c>
      <c r="S470" s="1"/>
      <c r="T470" s="1"/>
      <c r="Y470" s="53"/>
      <c r="AB470" s="1"/>
    </row>
    <row r="471" spans="1:28" ht="14.25" customHeight="1" thickTop="1" x14ac:dyDescent="0.2">
      <c r="A471" s="316" t="s">
        <v>633</v>
      </c>
      <c r="B471" s="312" t="s">
        <v>58</v>
      </c>
      <c r="C471" s="312" t="s">
        <v>95</v>
      </c>
      <c r="D471" s="312" t="s">
        <v>102</v>
      </c>
      <c r="E471" s="312" t="s">
        <v>94</v>
      </c>
      <c r="F471" s="312" t="s">
        <v>208</v>
      </c>
      <c r="G471" s="312" t="s">
        <v>218</v>
      </c>
      <c r="H471" s="312" t="s">
        <v>225</v>
      </c>
      <c r="I471" s="312" t="s">
        <v>244</v>
      </c>
      <c r="J471" s="312" t="s">
        <v>308</v>
      </c>
      <c r="K471" s="312" t="s">
        <v>386</v>
      </c>
      <c r="L471" s="312" t="s">
        <v>403</v>
      </c>
      <c r="M471" s="312" t="s">
        <v>419</v>
      </c>
      <c r="N471" s="312" t="s">
        <v>444</v>
      </c>
      <c r="O471" s="312" t="s">
        <v>468</v>
      </c>
      <c r="P471" s="312" t="s">
        <v>527</v>
      </c>
      <c r="Q471" s="312" t="s">
        <v>554</v>
      </c>
      <c r="R471" s="312" t="s">
        <v>605</v>
      </c>
      <c r="S471" s="1"/>
      <c r="T471" s="1"/>
      <c r="Y471" s="53"/>
      <c r="AB471" s="1"/>
    </row>
    <row r="472" spans="1:28" ht="13.5" customHeight="1" thickBot="1" x14ac:dyDescent="0.25">
      <c r="A472" s="317"/>
      <c r="B472" s="313"/>
      <c r="C472" s="313"/>
      <c r="D472" s="313"/>
      <c r="E472" s="313"/>
      <c r="F472" s="313"/>
      <c r="G472" s="313"/>
      <c r="H472" s="313"/>
      <c r="I472" s="313"/>
      <c r="J472" s="313"/>
      <c r="K472" s="313"/>
      <c r="L472" s="313"/>
      <c r="M472" s="313"/>
      <c r="N472" s="313"/>
      <c r="O472" s="313"/>
      <c r="P472" s="313"/>
      <c r="Q472" s="313"/>
      <c r="R472" s="313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5.4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525.6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70.2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50.4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2383.8000000000002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23.4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201.60000000000002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702.24</v>
      </c>
      <c r="R473" s="47">
        <f>IFERROR(V443*1,"0")+IFERROR(V444*1,"0")+IFERROR(V448*1,"0")+IFERROR(V449*1,"0")+IFERROR(V453*1,"0")+IFERROR(V454*1,"0")+IFERROR(V458*1,"0")+IFERROR(V459*1,"0")+IFERROR(V460*1,"0")</f>
        <v>202.79999999999998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2023-08-24T10:53:22Z</dcterms:modified>
</cp:coreProperties>
</file>