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5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W461" i="1" s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U384" i="1"/>
  <c r="U383" i="1"/>
  <c r="V382" i="1"/>
  <c r="M382" i="1"/>
  <c r="W381" i="1"/>
  <c r="V381" i="1"/>
  <c r="V383" i="1" s="1"/>
  <c r="M381" i="1"/>
  <c r="U378" i="1"/>
  <c r="V377" i="1"/>
  <c r="U377" i="1"/>
  <c r="W376" i="1"/>
  <c r="V376" i="1"/>
  <c r="W375" i="1"/>
  <c r="V375" i="1"/>
  <c r="W374" i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W344" i="1" s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V333" i="1" s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V299" i="1"/>
  <c r="W299" i="1" s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V290" i="1"/>
  <c r="W290" i="1" s="1"/>
  <c r="M290" i="1"/>
  <c r="V289" i="1"/>
  <c r="W289" i="1" s="1"/>
  <c r="M289" i="1"/>
  <c r="W288" i="1"/>
  <c r="V288" i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V258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W258" i="1" s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U241" i="1"/>
  <c r="W240" i="1"/>
  <c r="V240" i="1"/>
  <c r="M240" i="1"/>
  <c r="V239" i="1"/>
  <c r="W239" i="1" s="1"/>
  <c r="V238" i="1"/>
  <c r="U236" i="1"/>
  <c r="U235" i="1"/>
  <c r="W234" i="1"/>
  <c r="V234" i="1"/>
  <c r="W233" i="1"/>
  <c r="V233" i="1"/>
  <c r="M233" i="1"/>
  <c r="V232" i="1"/>
  <c r="W232" i="1" s="1"/>
  <c r="M232" i="1"/>
  <c r="W231" i="1"/>
  <c r="W235" i="1" s="1"/>
  <c r="V231" i="1"/>
  <c r="V236" i="1" s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V157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W131" i="1"/>
  <c r="W134" i="1" s="1"/>
  <c r="V131" i="1"/>
  <c r="M131" i="1"/>
  <c r="U127" i="1"/>
  <c r="U126" i="1"/>
  <c r="V125" i="1"/>
  <c r="W125" i="1" s="1"/>
  <c r="M125" i="1"/>
  <c r="V124" i="1"/>
  <c r="V127" i="1" s="1"/>
  <c r="M124" i="1"/>
  <c r="V123" i="1"/>
  <c r="W123" i="1" s="1"/>
  <c r="M123" i="1"/>
  <c r="W122" i="1"/>
  <c r="V122" i="1"/>
  <c r="F473" i="1" s="1"/>
  <c r="M122" i="1"/>
  <c r="U119" i="1"/>
  <c r="U118" i="1"/>
  <c r="V117" i="1"/>
  <c r="W117" i="1" s="1"/>
  <c r="W116" i="1"/>
  <c r="V116" i="1"/>
  <c r="M116" i="1"/>
  <c r="W115" i="1"/>
  <c r="V115" i="1"/>
  <c r="M115" i="1"/>
  <c r="V114" i="1"/>
  <c r="W114" i="1" s="1"/>
  <c r="W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V101" i="1" s="1"/>
  <c r="M93" i="1"/>
  <c r="W92" i="1"/>
  <c r="V92" i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V83" i="1"/>
  <c r="V89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V81" i="1" s="1"/>
  <c r="M64" i="1"/>
  <c r="W63" i="1"/>
  <c r="V63" i="1"/>
  <c r="M63" i="1"/>
  <c r="U60" i="1"/>
  <c r="U59" i="1"/>
  <c r="W58" i="1"/>
  <c r="V58" i="1"/>
  <c r="V57" i="1"/>
  <c r="W57" i="1" s="1"/>
  <c r="M57" i="1"/>
  <c r="V56" i="1"/>
  <c r="W56" i="1" s="1"/>
  <c r="W59" i="1" s="1"/>
  <c r="M56" i="1"/>
  <c r="U53" i="1"/>
  <c r="V52" i="1"/>
  <c r="U52" i="1"/>
  <c r="V51" i="1"/>
  <c r="V53" i="1" s="1"/>
  <c r="M51" i="1"/>
  <c r="W50" i="1"/>
  <c r="V50" i="1"/>
  <c r="C473" i="1" s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3" i="1" s="1"/>
  <c r="M26" i="1"/>
  <c r="U24" i="1"/>
  <c r="U463" i="1" s="1"/>
  <c r="U23" i="1"/>
  <c r="U467" i="1" s="1"/>
  <c r="V22" i="1"/>
  <c r="M22" i="1"/>
  <c r="H10" i="1"/>
  <c r="A9" i="1"/>
  <c r="F10" i="1" s="1"/>
  <c r="D7" i="1"/>
  <c r="N6" i="1"/>
  <c r="M2" i="1"/>
  <c r="W126" i="1" l="1"/>
  <c r="B473" i="1"/>
  <c r="V464" i="1"/>
  <c r="V465" i="1"/>
  <c r="V80" i="1"/>
  <c r="V242" i="1"/>
  <c r="W238" i="1"/>
  <c r="W241" i="1" s="1"/>
  <c r="V247" i="1"/>
  <c r="W245" i="1"/>
  <c r="H9" i="1"/>
  <c r="V24" i="1"/>
  <c r="V32" i="1"/>
  <c r="W51" i="1"/>
  <c r="W52" i="1" s="1"/>
  <c r="E473" i="1"/>
  <c r="W64" i="1"/>
  <c r="W80" i="1" s="1"/>
  <c r="W83" i="1"/>
  <c r="W89" i="1" s="1"/>
  <c r="W93" i="1"/>
  <c r="W101" i="1" s="1"/>
  <c r="W104" i="1"/>
  <c r="W111" i="1" s="1"/>
  <c r="V112" i="1"/>
  <c r="V119" i="1"/>
  <c r="W124" i="1"/>
  <c r="V158" i="1"/>
  <c r="W155" i="1"/>
  <c r="W157" i="1" s="1"/>
  <c r="W219" i="1"/>
  <c r="V229" i="1"/>
  <c r="V235" i="1"/>
  <c r="V241" i="1"/>
  <c r="W247" i="1"/>
  <c r="V297" i="1"/>
  <c r="V296" i="1"/>
  <c r="V309" i="1"/>
  <c r="V310" i="1"/>
  <c r="W308" i="1"/>
  <c r="W309" i="1" s="1"/>
  <c r="V360" i="1"/>
  <c r="W367" i="1"/>
  <c r="W438" i="1"/>
  <c r="V60" i="1"/>
  <c r="V269" i="1"/>
  <c r="L473" i="1"/>
  <c r="V270" i="1"/>
  <c r="W267" i="1"/>
  <c r="W269" i="1" s="1"/>
  <c r="V302" i="1"/>
  <c r="W300" i="1"/>
  <c r="W301" i="1" s="1"/>
  <c r="V327" i="1"/>
  <c r="W325" i="1"/>
  <c r="W326" i="1" s="1"/>
  <c r="W433" i="1"/>
  <c r="V451" i="1"/>
  <c r="W449" i="1"/>
  <c r="W450" i="1" s="1"/>
  <c r="J9" i="1"/>
  <c r="V23" i="1"/>
  <c r="V118" i="1"/>
  <c r="V134" i="1"/>
  <c r="H473" i="1"/>
  <c r="V147" i="1"/>
  <c r="W138" i="1"/>
  <c r="W146" i="1" s="1"/>
  <c r="V153" i="1"/>
  <c r="W150" i="1"/>
  <c r="W152" i="1" s="1"/>
  <c r="I473" i="1"/>
  <c r="V185" i="1"/>
  <c r="W167" i="1"/>
  <c r="W184" i="1" s="1"/>
  <c r="V184" i="1"/>
  <c r="J473" i="1"/>
  <c r="V209" i="1"/>
  <c r="W193" i="1"/>
  <c r="W208" i="1" s="1"/>
  <c r="V208" i="1"/>
  <c r="V263" i="1"/>
  <c r="V264" i="1"/>
  <c r="W262" i="1"/>
  <c r="W263" i="1" s="1"/>
  <c r="W296" i="1"/>
  <c r="V313" i="1"/>
  <c r="V314" i="1"/>
  <c r="W312" i="1"/>
  <c r="W313" i="1" s="1"/>
  <c r="V361" i="1"/>
  <c r="W377" i="1"/>
  <c r="V384" i="1"/>
  <c r="W382" i="1"/>
  <c r="W383" i="1" s="1"/>
  <c r="V393" i="1"/>
  <c r="V422" i="1"/>
  <c r="W420" i="1"/>
  <c r="W421" i="1" s="1"/>
  <c r="U466" i="1"/>
  <c r="G473" i="1"/>
  <c r="K473" i="1"/>
  <c r="A10" i="1"/>
  <c r="V90" i="1"/>
  <c r="V102" i="1"/>
  <c r="V220" i="1"/>
  <c r="N473" i="1"/>
  <c r="V322" i="1"/>
  <c r="W317" i="1"/>
  <c r="W321" i="1" s="1"/>
  <c r="V368" i="1"/>
  <c r="F9" i="1"/>
  <c r="W22" i="1"/>
  <c r="W23" i="1" s="1"/>
  <c r="W26" i="1"/>
  <c r="W32" i="1" s="1"/>
  <c r="D473" i="1"/>
  <c r="V59" i="1"/>
  <c r="V135" i="1"/>
  <c r="V146" i="1"/>
  <c r="V165" i="1"/>
  <c r="W160" i="1"/>
  <c r="W164" i="1" s="1"/>
  <c r="V164" i="1"/>
  <c r="V189" i="1"/>
  <c r="W188" i="1"/>
  <c r="W189" i="1" s="1"/>
  <c r="V190" i="1"/>
  <c r="V219" i="1"/>
  <c r="V248" i="1"/>
  <c r="V301" i="1"/>
  <c r="V305" i="1"/>
  <c r="V306" i="1"/>
  <c r="W304" i="1"/>
  <c r="W305" i="1" s="1"/>
  <c r="V326" i="1"/>
  <c r="V334" i="1"/>
  <c r="W329" i="1"/>
  <c r="W333" i="1" s="1"/>
  <c r="V367" i="1"/>
  <c r="V416" i="1"/>
  <c r="R473" i="1"/>
  <c r="V450" i="1"/>
  <c r="V455" i="1"/>
  <c r="V456" i="1"/>
  <c r="W453" i="1"/>
  <c r="W455" i="1" s="1"/>
  <c r="O473" i="1"/>
  <c r="V126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W468" i="1" l="1"/>
  <c r="V467" i="1"/>
  <c r="V463" i="1"/>
  <c r="V466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<sst xmlns="http://schemas.openxmlformats.org/spreadsheetml/2006/main" count="1742" uniqueCount="683">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</sst>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/>
      <c r="I5" s="640"/>
      <c r="J5" s="640"/>
      <c r="K5" s="638"/>
      <c r="M5" s="25" t="s">
        <v>10</v>
      </c>
      <c r="N5" s="633">
        <v>45164</v>
      </c>
      <c r="O5" s="611"/>
      <c r="Q5" s="641" t="s">
        <v>11</v>
      </c>
      <c r="R5" s="333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0"/>
      <c r="C6" s="331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19"/>
      <c r="Q6" s="620" t="s">
        <v>16</v>
      </c>
      <c r="R6" s="333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7"/>
      <c r="R7" s="333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0.33333333333333331</v>
      </c>
      <c r="O8" s="611"/>
      <c r="Q8" s="327"/>
      <c r="R8" s="333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7"/>
      <c r="R9" s="333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5" t="s">
        <v>29</v>
      </c>
      <c r="N12" s="614"/>
      <c r="O12" s="615"/>
      <c r="P12" s="24"/>
      <c r="R12" s="25"/>
      <c r="S12" s="597"/>
      <c r="T12" s="327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9"/>
      <c r="Y19" s="49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9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9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9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9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9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9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9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9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8">
        <v>4680115880139</v>
      </c>
      <c r="E36" s="319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8">
        <v>4607091388282</v>
      </c>
      <c r="E40" s="319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8">
        <v>4607091389111</v>
      </c>
      <c r="E44" s="319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9"/>
      <c r="Y47" s="49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8">
        <v>4680115881440</v>
      </c>
      <c r="E50" s="319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5"/>
      <c r="S50" s="35"/>
      <c r="T50" s="36" t="s">
        <v>63</v>
      </c>
      <c r="U50" s="308">
        <v>50</v>
      </c>
      <c r="V50" s="309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8">
        <v>4680115881433</v>
      </c>
      <c r="E51" s="319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5"/>
      <c r="S51" s="35"/>
      <c r="T51" s="36" t="s">
        <v>63</v>
      </c>
      <c r="U51" s="308">
        <v>112.5</v>
      </c>
      <c r="V51" s="309">
        <f>IFERROR(IF(U51="",0,CEILING((U51/$H51),1)*$H51),"")</f>
        <v>113.4</v>
      </c>
      <c r="W51" s="37">
        <f>IFERROR(IF(V51=0,"",ROUNDUP(V51/H51,0)*0.00753),"")</f>
        <v>0.31625999999999999</v>
      </c>
      <c r="X51" s="57"/>
      <c r="Y51" s="58"/>
      <c r="AC51" s="71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8" t="s">
        <v>65</v>
      </c>
      <c r="U52" s="310">
        <f>IFERROR(U50/H50,"0")+IFERROR(U51/H51,"0")</f>
        <v>46.296296296296291</v>
      </c>
      <c r="V52" s="310">
        <f>IFERROR(V50/H50,"0")+IFERROR(V51/H51,"0")</f>
        <v>47</v>
      </c>
      <c r="W52" s="310">
        <f>IFERROR(IF(W50="",0,W50),"0")+IFERROR(IF(W51="",0,W51),"0")</f>
        <v>0.42501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8" t="s">
        <v>63</v>
      </c>
      <c r="U53" s="310">
        <f>IFERROR(SUM(U50:U51),"0")</f>
        <v>162.5</v>
      </c>
      <c r="V53" s="310">
        <f>IFERROR(SUM(V50:V51),"0")</f>
        <v>167.4</v>
      </c>
      <c r="W53" s="38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8">
        <v>4680115881426</v>
      </c>
      <c r="E56" s="319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5"/>
      <c r="S56" s="35"/>
      <c r="T56" s="36" t="s">
        <v>63</v>
      </c>
      <c r="U56" s="308">
        <v>500</v>
      </c>
      <c r="V56" s="309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9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5"/>
      <c r="S57" s="35"/>
      <c r="T57" s="36" t="s">
        <v>63</v>
      </c>
      <c r="U57" s="308">
        <v>450</v>
      </c>
      <c r="V57" s="309">
        <f>IFERROR(IF(U57="",0,CEILING((U57/$H57),1)*$H57),"")</f>
        <v>450</v>
      </c>
      <c r="W57" s="37">
        <f>IFERROR(IF(V57=0,"",ROUNDUP(V57/H57,0)*0.00937),"")</f>
        <v>0.93699999999999994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9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562" t="s">
        <v>110</v>
      </c>
      <c r="N58" s="321"/>
      <c r="O58" s="321"/>
      <c r="P58" s="321"/>
      <c r="Q58" s="319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0">
        <f>IFERROR(U56/H56,"0")+IFERROR(U57/H57,"0")+IFERROR(U58/H58,"0")</f>
        <v>146.2962962962963</v>
      </c>
      <c r="V59" s="310">
        <f>IFERROR(V56/H56,"0")+IFERROR(V57/H57,"0")+IFERROR(V58/H58,"0")</f>
        <v>147</v>
      </c>
      <c r="W59" s="310">
        <f>IFERROR(IF(W56="",0,W56),"0")+IFERROR(IF(W57="",0,W57),"0")+IFERROR(IF(W58="",0,W58),"0")</f>
        <v>1.9592499999999999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0">
        <f>IFERROR(SUM(U56:U58),"0")</f>
        <v>950</v>
      </c>
      <c r="V60" s="310">
        <f>IFERROR(SUM(V56:V58),"0")</f>
        <v>957.6</v>
      </c>
      <c r="W60" s="38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8">
        <v>4607091382945</v>
      </c>
      <c r="E63" s="319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5"/>
      <c r="S63" s="35"/>
      <c r="T63" s="36" t="s">
        <v>63</v>
      </c>
      <c r="U63" s="308">
        <v>20</v>
      </c>
      <c r="V63" s="309">
        <f t="shared" ref="V63:V79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8">
        <v>4607091385670</v>
      </c>
      <c r="E64" s="319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5"/>
      <c r="S64" s="35"/>
      <c r="T64" s="36" t="s">
        <v>63</v>
      </c>
      <c r="U64" s="308">
        <v>120</v>
      </c>
      <c r="V64" s="309">
        <f t="shared" si="2"/>
        <v>129.60000000000002</v>
      </c>
      <c r="W64" s="37">
        <f>IFERROR(IF(V64=0,"",ROUNDUP(V64/H64,0)*0.02175),"")</f>
        <v>0.26100000000000001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8">
        <v>4680115881327</v>
      </c>
      <c r="E65" s="319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5"/>
      <c r="S65" s="35"/>
      <c r="T65" s="36" t="s">
        <v>63</v>
      </c>
      <c r="U65" s="308">
        <v>300</v>
      </c>
      <c r="V65" s="309">
        <f t="shared" si="2"/>
        <v>302.40000000000003</v>
      </c>
      <c r="W65" s="37">
        <f>IFERROR(IF(V65=0,"",ROUNDUP(V65/H65,0)*0.02175),"")</f>
        <v>0.60899999999999999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8">
        <v>4607091388312</v>
      </c>
      <c r="E66" s="319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5"/>
      <c r="S66" s="35"/>
      <c r="T66" s="36" t="s">
        <v>63</v>
      </c>
      <c r="U66" s="308">
        <v>30</v>
      </c>
      <c r="V66" s="309">
        <f t="shared" si="2"/>
        <v>32.400000000000006</v>
      </c>
      <c r="W66" s="37">
        <f>IFERROR(IF(V66=0,"",ROUNDUP(V66/H66,0)*0.02175),"")</f>
        <v>6.5250000000000002E-2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8">
        <v>4680115882133</v>
      </c>
      <c r="E67" s="319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18">
        <v>4607091382952</v>
      </c>
      <c r="E68" s="319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5"/>
      <c r="S68" s="35"/>
      <c r="T68" s="36" t="s">
        <v>63</v>
      </c>
      <c r="U68" s="308">
        <v>25</v>
      </c>
      <c r="V68" s="309">
        <f t="shared" si="2"/>
        <v>27</v>
      </c>
      <c r="W68" s="37">
        <f>IFERROR(IF(V68=0,"",ROUNDUP(V68/H68,0)*0.00753),"")</f>
        <v>6.7769999999999997E-2</v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18">
        <v>4607091385687</v>
      </c>
      <c r="E69" s="319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5"/>
      <c r="S69" s="35"/>
      <c r="T69" s="36" t="s">
        <v>63</v>
      </c>
      <c r="U69" s="308">
        <v>240</v>
      </c>
      <c r="V69" s="309">
        <f t="shared" si="2"/>
        <v>240</v>
      </c>
      <c r="W69" s="37">
        <f t="shared" ref="W69:W75" si="3">IFERROR(IF(V69=0,"",ROUNDUP(V69/H69,0)*0.00937),"")</f>
        <v>0.56220000000000003</v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18">
        <v>4680115882539</v>
      </c>
      <c r="E70" s="319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553" t="s">
        <v>129</v>
      </c>
      <c r="N70" s="321"/>
      <c r="O70" s="321"/>
      <c r="P70" s="321"/>
      <c r="Q70" s="319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18">
        <v>4607091384604</v>
      </c>
      <c r="E71" s="319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18">
        <v>4680115880283</v>
      </c>
      <c r="E72" s="319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18">
        <v>4680115881518</v>
      </c>
      <c r="E73" s="319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18">
        <v>4680115881303</v>
      </c>
      <c r="E74" s="319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5"/>
      <c r="S74" s="35"/>
      <c r="T74" s="36" t="s">
        <v>63</v>
      </c>
      <c r="U74" s="308">
        <v>450</v>
      </c>
      <c r="V74" s="309">
        <f t="shared" si="2"/>
        <v>450</v>
      </c>
      <c r="W74" s="37">
        <f t="shared" si="3"/>
        <v>0.93699999999999994</v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18">
        <v>4607091381986</v>
      </c>
      <c r="E75" s="319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18">
        <v>4607091388466</v>
      </c>
      <c r="E76" s="319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5"/>
      <c r="S76" s="35"/>
      <c r="T76" s="36" t="s">
        <v>63</v>
      </c>
      <c r="U76" s="308">
        <v>54</v>
      </c>
      <c r="V76" s="309">
        <f t="shared" si="2"/>
        <v>54</v>
      </c>
      <c r="W76" s="37">
        <f>IFERROR(IF(V76=0,"",ROUNDUP(V76/H76,0)*0.00753),"")</f>
        <v>0.15060000000000001</v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18">
        <v>4680115880269</v>
      </c>
      <c r="E77" s="319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18">
        <v>4680115880429</v>
      </c>
      <c r="E78" s="319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5"/>
      <c r="S78" s="35"/>
      <c r="T78" s="36" t="s">
        <v>63</v>
      </c>
      <c r="U78" s="308">
        <v>315</v>
      </c>
      <c r="V78" s="309">
        <f t="shared" si="2"/>
        <v>315</v>
      </c>
      <c r="W78" s="37">
        <f>IFERROR(IF(V78=0,"",ROUNDUP(V78/H78,0)*0.00937),"")</f>
        <v>0.65590000000000004</v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18">
        <v>4680115881457</v>
      </c>
      <c r="E79" s="319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301.85185185185185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304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3.35222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8" t="s">
        <v>63</v>
      </c>
      <c r="U81" s="310">
        <f>IFERROR(SUM(U63:U79),"0")</f>
        <v>1554</v>
      </c>
      <c r="V81" s="310">
        <f>IFERROR(SUM(V63:V79),"0")</f>
        <v>1572</v>
      </c>
      <c r="W81" s="38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18">
        <v>4607091388442</v>
      </c>
      <c r="E83" s="319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18">
        <v>4607091384789</v>
      </c>
      <c r="E84" s="319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546" t="s">
        <v>152</v>
      </c>
      <c r="N84" s="321"/>
      <c r="O84" s="321"/>
      <c r="P84" s="321"/>
      <c r="Q84" s="319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18">
        <v>4680115881488</v>
      </c>
      <c r="E85" s="319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18">
        <v>4607091384765</v>
      </c>
      <c r="E86" s="319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541" t="s">
        <v>157</v>
      </c>
      <c r="N86" s="321"/>
      <c r="O86" s="321"/>
      <c r="P86" s="321"/>
      <c r="Q86" s="319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18">
        <v>4680115880658</v>
      </c>
      <c r="E87" s="319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18">
        <v>4607091381962</v>
      </c>
      <c r="E88" s="319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18">
        <v>4607091387667</v>
      </c>
      <c r="E92" s="319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18">
        <v>4607091387636</v>
      </c>
      <c r="E93" s="319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18">
        <v>4607091384727</v>
      </c>
      <c r="E94" s="319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18">
        <v>4607091386745</v>
      </c>
      <c r="E95" s="319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18">
        <v>4607091382426</v>
      </c>
      <c r="E96" s="319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18">
        <v>4607091386547</v>
      </c>
      <c r="E97" s="319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18">
        <v>4607091384703</v>
      </c>
      <c r="E98" s="319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18">
        <v>4607091384734</v>
      </c>
      <c r="E99" s="319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18">
        <v>4607091382464</v>
      </c>
      <c r="E100" s="319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18">
        <v>4607091386967</v>
      </c>
      <c r="E104" s="319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528" t="s">
        <v>182</v>
      </c>
      <c r="N104" s="321"/>
      <c r="O104" s="321"/>
      <c r="P104" s="321"/>
      <c r="Q104" s="319"/>
      <c r="R104" s="35"/>
      <c r="S104" s="35"/>
      <c r="T104" s="36" t="s">
        <v>63</v>
      </c>
      <c r="U104" s="308">
        <v>120</v>
      </c>
      <c r="V104" s="309">
        <f t="shared" ref="V104:V110" si="6">IFERROR(IF(U104="",0,CEILING((U104/$H104),1)*$H104),"")</f>
        <v>121.5</v>
      </c>
      <c r="W104" s="37">
        <f>IFERROR(IF(V104=0,"",ROUNDUP(V104/H104,0)*0.02175),"")</f>
        <v>0.32624999999999998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18">
        <v>4607091385304</v>
      </c>
      <c r="E105" s="319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5"/>
      <c r="S105" s="35"/>
      <c r="T105" s="36" t="s">
        <v>63</v>
      </c>
      <c r="U105" s="308">
        <v>60</v>
      </c>
      <c r="V105" s="309">
        <f t="shared" si="6"/>
        <v>64.8</v>
      </c>
      <c r="W105" s="37">
        <f>IFERROR(IF(V105=0,"",ROUNDUP(V105/H105,0)*0.02175),"")</f>
        <v>0.17399999999999999</v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18">
        <v>4607091386264</v>
      </c>
      <c r="E106" s="319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18">
        <v>4607091385731</v>
      </c>
      <c r="E107" s="319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524" t="s">
        <v>189</v>
      </c>
      <c r="N107" s="321"/>
      <c r="O107" s="321"/>
      <c r="P107" s="321"/>
      <c r="Q107" s="319"/>
      <c r="R107" s="35"/>
      <c r="S107" s="35"/>
      <c r="T107" s="36" t="s">
        <v>63</v>
      </c>
      <c r="U107" s="308">
        <v>495</v>
      </c>
      <c r="V107" s="309">
        <f t="shared" si="6"/>
        <v>496.8</v>
      </c>
      <c r="W107" s="37">
        <f>IFERROR(IF(V107=0,"",ROUNDUP(V107/H107,0)*0.00753),"")</f>
        <v>1.3855200000000001</v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18">
        <v>4680115880214</v>
      </c>
      <c r="E108" s="319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525" t="s">
        <v>192</v>
      </c>
      <c r="N108" s="321"/>
      <c r="O108" s="321"/>
      <c r="P108" s="321"/>
      <c r="Q108" s="319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18">
        <v>4680115880894</v>
      </c>
      <c r="E109" s="319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526" t="s">
        <v>195</v>
      </c>
      <c r="N109" s="321"/>
      <c r="O109" s="321"/>
      <c r="P109" s="321"/>
      <c r="Q109" s="319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18">
        <v>4607091385427</v>
      </c>
      <c r="E110" s="319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5"/>
      <c r="S110" s="35"/>
      <c r="T110" s="36" t="s">
        <v>63</v>
      </c>
      <c r="U110" s="308">
        <v>35</v>
      </c>
      <c r="V110" s="309">
        <f t="shared" si="6"/>
        <v>36</v>
      </c>
      <c r="W110" s="37">
        <f>IFERROR(IF(V110=0,"",ROUNDUP(V110/H110,0)*0.00753),"")</f>
        <v>9.0359999999999996E-2</v>
      </c>
      <c r="X110" s="57"/>
      <c r="Y110" s="58"/>
      <c r="AC110" s="113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217.2222222222222</v>
      </c>
      <c r="V111" s="310">
        <f>IFERROR(V104/H104,"0")+IFERROR(V105/H105,"0")+IFERROR(V106/H106,"0")+IFERROR(V107/H107,"0")+IFERROR(V108/H108,"0")+IFERROR(V109/H109,"0")+IFERROR(V110/H110,"0")</f>
        <v>219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1.9761299999999999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10">
        <f>IFERROR(SUM(U104:U110),"0")</f>
        <v>710</v>
      </c>
      <c r="V112" s="310">
        <f>IFERROR(SUM(V104:V110),"0")</f>
        <v>719.1</v>
      </c>
      <c r="W112" s="38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18">
        <v>4607091383065</v>
      </c>
      <c r="E114" s="319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18">
        <v>4680115881532</v>
      </c>
      <c r="E115" s="319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18">
        <v>4680115880238</v>
      </c>
      <c r="E116" s="319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18">
        <v>4680115881464</v>
      </c>
      <c r="E117" s="319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523" t="s">
        <v>207</v>
      </c>
      <c r="N117" s="321"/>
      <c r="O117" s="321"/>
      <c r="P117" s="321"/>
      <c r="Q117" s="319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18">
        <v>4607091385168</v>
      </c>
      <c r="E122" s="319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5"/>
      <c r="S122" s="35"/>
      <c r="T122" s="36" t="s">
        <v>63</v>
      </c>
      <c r="U122" s="308">
        <v>400</v>
      </c>
      <c r="V122" s="309">
        <f>IFERROR(IF(U122="",0,CEILING((U122/$H122),1)*$H122),"")</f>
        <v>405</v>
      </c>
      <c r="W122" s="37">
        <f>IFERROR(IF(V122=0,"",ROUNDUP(V122/H122,0)*0.02175),"")</f>
        <v>1.0874999999999999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18">
        <v>4607091383256</v>
      </c>
      <c r="E123" s="319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18">
        <v>4607091385748</v>
      </c>
      <c r="E124" s="319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5"/>
      <c r="S124" s="35"/>
      <c r="T124" s="36" t="s">
        <v>63</v>
      </c>
      <c r="U124" s="308">
        <v>360</v>
      </c>
      <c r="V124" s="309">
        <f>IFERROR(IF(U124="",0,CEILING((U124/$H124),1)*$H124),"")</f>
        <v>361.8</v>
      </c>
      <c r="W124" s="37">
        <f>IFERROR(IF(V124=0,"",ROUNDUP(V124/H124,0)*0.00753),"")</f>
        <v>1.00902</v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18">
        <v>4607091384581</v>
      </c>
      <c r="E125" s="319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8" t="s">
        <v>65</v>
      </c>
      <c r="U126" s="310">
        <f>IFERROR(U122/H122,"0")+IFERROR(U123/H123,"0")+IFERROR(U124/H124,"0")+IFERROR(U125/H125,"0")</f>
        <v>182.71604938271602</v>
      </c>
      <c r="V126" s="310">
        <f>IFERROR(V122/H122,"0")+IFERROR(V123/H123,"0")+IFERROR(V124/H124,"0")+IFERROR(V125/H125,"0")</f>
        <v>184</v>
      </c>
      <c r="W126" s="310">
        <f>IFERROR(IF(W122="",0,W122),"0")+IFERROR(IF(W123="",0,W123),"0")+IFERROR(IF(W124="",0,W124),"0")+IFERROR(IF(W125="",0,W125),"0")</f>
        <v>2.0965199999999999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8" t="s">
        <v>63</v>
      </c>
      <c r="U127" s="310">
        <f>IFERROR(SUM(U122:U125),"0")</f>
        <v>760</v>
      </c>
      <c r="V127" s="310">
        <f>IFERROR(SUM(V122:V125),"0")</f>
        <v>766.8</v>
      </c>
      <c r="W127" s="38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9"/>
      <c r="Y128" s="49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18">
        <v>4607091383423</v>
      </c>
      <c r="E131" s="319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18">
        <v>4607091381405</v>
      </c>
      <c r="E132" s="319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18">
        <v>4607091386516</v>
      </c>
      <c r="E133" s="319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18">
        <v>4680115880993</v>
      </c>
      <c r="E138" s="319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5"/>
      <c r="S138" s="35"/>
      <c r="T138" s="36" t="s">
        <v>63</v>
      </c>
      <c r="U138" s="308">
        <v>100</v>
      </c>
      <c r="V138" s="309">
        <f t="shared" ref="V138:V145" si="7">IFERROR(IF(U138="",0,CEILING((U138/$H138),1)*$H138),"")</f>
        <v>100.80000000000001</v>
      </c>
      <c r="W138" s="37">
        <f>IFERROR(IF(V138=0,"",ROUNDUP(V138/H138,0)*0.00753),"")</f>
        <v>0.18071999999999999</v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18">
        <v>4680115881761</v>
      </c>
      <c r="E139" s="319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510" t="s">
        <v>230</v>
      </c>
      <c r="N139" s="321"/>
      <c r="O139" s="321"/>
      <c r="P139" s="321"/>
      <c r="Q139" s="319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18">
        <v>4680115881563</v>
      </c>
      <c r="E140" s="319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5"/>
      <c r="S140" s="35"/>
      <c r="T140" s="36" t="s">
        <v>63</v>
      </c>
      <c r="U140" s="308">
        <v>20</v>
      </c>
      <c r="V140" s="309">
        <f t="shared" si="7"/>
        <v>21</v>
      </c>
      <c r="W140" s="37">
        <f>IFERROR(IF(V140=0,"",ROUNDUP(V140/H140,0)*0.00753),"")</f>
        <v>3.7650000000000003E-2</v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18">
        <v>4680115880986</v>
      </c>
      <c r="E141" s="319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5"/>
      <c r="S141" s="35"/>
      <c r="T141" s="36" t="s">
        <v>63</v>
      </c>
      <c r="U141" s="308">
        <v>175</v>
      </c>
      <c r="V141" s="309">
        <f t="shared" si="7"/>
        <v>176.4</v>
      </c>
      <c r="W141" s="37">
        <f>IFERROR(IF(V141=0,"",ROUNDUP(V141/H141,0)*0.00502),"")</f>
        <v>0.42168</v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18">
        <v>4680115880207</v>
      </c>
      <c r="E142" s="319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18">
        <v>4680115881785</v>
      </c>
      <c r="E143" s="319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506" t="s">
        <v>239</v>
      </c>
      <c r="N143" s="321"/>
      <c r="O143" s="321"/>
      <c r="P143" s="321"/>
      <c r="Q143" s="319"/>
      <c r="R143" s="35"/>
      <c r="S143" s="35"/>
      <c r="T143" s="36" t="s">
        <v>63</v>
      </c>
      <c r="U143" s="308">
        <v>105</v>
      </c>
      <c r="V143" s="309">
        <f t="shared" si="7"/>
        <v>105</v>
      </c>
      <c r="W143" s="37">
        <f>IFERROR(IF(V143=0,"",ROUNDUP(V143/H143,0)*0.00502),"")</f>
        <v>0.251</v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18">
        <v>4680115881679</v>
      </c>
      <c r="E144" s="319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5"/>
      <c r="S144" s="35"/>
      <c r="T144" s="36" t="s">
        <v>63</v>
      </c>
      <c r="U144" s="308">
        <v>175</v>
      </c>
      <c r="V144" s="309">
        <f t="shared" si="7"/>
        <v>176.4</v>
      </c>
      <c r="W144" s="37">
        <f>IFERROR(IF(V144=0,"",ROUNDUP(V144/H144,0)*0.00502),"")</f>
        <v>0.42168</v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18">
        <v>4680115880191</v>
      </c>
      <c r="E145" s="319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245.23809523809524</v>
      </c>
      <c r="V146" s="310">
        <f>IFERROR(V138/H138,"0")+IFERROR(V139/H139,"0")+IFERROR(V140/H140,"0")+IFERROR(V141/H141,"0")+IFERROR(V142/H142,"0")+IFERROR(V143/H143,"0")+IFERROR(V144/H144,"0")+IFERROR(V145/H145,"0")</f>
        <v>247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1.31273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8" t="s">
        <v>63</v>
      </c>
      <c r="U147" s="310">
        <f>IFERROR(SUM(U138:U145),"0")</f>
        <v>575</v>
      </c>
      <c r="V147" s="310">
        <f>IFERROR(SUM(V138:V145),"0")</f>
        <v>579.6</v>
      </c>
      <c r="W147" s="38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18">
        <v>4680115881402</v>
      </c>
      <c r="E150" s="319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503" t="s">
        <v>247</v>
      </c>
      <c r="N150" s="321"/>
      <c r="O150" s="321"/>
      <c r="P150" s="321"/>
      <c r="Q150" s="319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18">
        <v>4680115881396</v>
      </c>
      <c r="E151" s="319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18">
        <v>4680115882935</v>
      </c>
      <c r="E155" s="319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501" t="s">
        <v>252</v>
      </c>
      <c r="N155" s="321"/>
      <c r="O155" s="321"/>
      <c r="P155" s="321"/>
      <c r="Q155" s="319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18">
        <v>4680115880764</v>
      </c>
      <c r="E156" s="319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18">
        <v>4680115882683</v>
      </c>
      <c r="E160" s="319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97" t="s">
        <v>257</v>
      </c>
      <c r="N160" s="321"/>
      <c r="O160" s="321"/>
      <c r="P160" s="321"/>
      <c r="Q160" s="319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18">
        <v>4680115882690</v>
      </c>
      <c r="E161" s="319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98" t="s">
        <v>260</v>
      </c>
      <c r="N161" s="321"/>
      <c r="O161" s="321"/>
      <c r="P161" s="321"/>
      <c r="Q161" s="319"/>
      <c r="R161" s="35"/>
      <c r="S161" s="35"/>
      <c r="T161" s="36" t="s">
        <v>63</v>
      </c>
      <c r="U161" s="308">
        <v>80</v>
      </c>
      <c r="V161" s="309">
        <f>IFERROR(IF(U161="",0,CEILING((U161/$H161),1)*$H161),"")</f>
        <v>81</v>
      </c>
      <c r="W161" s="37">
        <f>IFERROR(IF(V161=0,"",ROUNDUP(V161/H161,0)*0.00937),"")</f>
        <v>0.14055000000000001</v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18">
        <v>4680115882669</v>
      </c>
      <c r="E162" s="319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5"/>
      <c r="S162" s="35"/>
      <c r="T162" s="36" t="s">
        <v>63</v>
      </c>
      <c r="U162" s="308">
        <v>120</v>
      </c>
      <c r="V162" s="309">
        <f>IFERROR(IF(U162="",0,CEILING((U162/$H162),1)*$H162),"")</f>
        <v>124.2</v>
      </c>
      <c r="W162" s="37">
        <f>IFERROR(IF(V162=0,"",ROUNDUP(V162/H162,0)*0.00937),"")</f>
        <v>0.21551000000000001</v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18">
        <v>4680115882676</v>
      </c>
      <c r="E163" s="319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500" t="s">
        <v>265</v>
      </c>
      <c r="N163" s="321"/>
      <c r="O163" s="321"/>
      <c r="P163" s="321"/>
      <c r="Q163" s="319"/>
      <c r="R163" s="35"/>
      <c r="S163" s="35"/>
      <c r="T163" s="36" t="s">
        <v>63</v>
      </c>
      <c r="U163" s="308">
        <v>100</v>
      </c>
      <c r="V163" s="309">
        <f>IFERROR(IF(U163="",0,CEILING((U163/$H163),1)*$H163),"")</f>
        <v>102.60000000000001</v>
      </c>
      <c r="W163" s="37">
        <f>IFERROR(IF(V163=0,"",ROUNDUP(V163/H163,0)*0.00937),"")</f>
        <v>0.17802999999999999</v>
      </c>
      <c r="X163" s="57"/>
      <c r="Y163" s="58"/>
      <c r="AC163" s="140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8" t="s">
        <v>65</v>
      </c>
      <c r="U164" s="310">
        <f>IFERROR(U160/H160,"0")+IFERROR(U161/H161,"0")+IFERROR(U162/H162,"0")+IFERROR(U163/H163,"0")</f>
        <v>55.555555555555557</v>
      </c>
      <c r="V164" s="310">
        <f>IFERROR(V160/H160,"0")+IFERROR(V161/H161,"0")+IFERROR(V162/H162,"0")+IFERROR(V163/H163,"0")</f>
        <v>57</v>
      </c>
      <c r="W164" s="310">
        <f>IFERROR(IF(W160="",0,W160),"0")+IFERROR(IF(W161="",0,W161),"0")+IFERROR(IF(W162="",0,W162),"0")+IFERROR(IF(W163="",0,W163),"0")</f>
        <v>0.53409000000000006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8" t="s">
        <v>63</v>
      </c>
      <c r="U165" s="310">
        <f>IFERROR(SUM(U160:U163),"0")</f>
        <v>300</v>
      </c>
      <c r="V165" s="310">
        <f>IFERROR(SUM(V160:V163),"0")</f>
        <v>307.8</v>
      </c>
      <c r="W165" s="38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18">
        <v>4680115881556</v>
      </c>
      <c r="E167" s="319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93" t="s">
        <v>268</v>
      </c>
      <c r="N167" s="321"/>
      <c r="O167" s="321"/>
      <c r="P167" s="321"/>
      <c r="Q167" s="319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18">
        <v>4680115880573</v>
      </c>
      <c r="E168" s="319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94" t="s">
        <v>271</v>
      </c>
      <c r="N168" s="321"/>
      <c r="O168" s="321"/>
      <c r="P168" s="321"/>
      <c r="Q168" s="319"/>
      <c r="R168" s="35"/>
      <c r="S168" s="35"/>
      <c r="T168" s="36" t="s">
        <v>63</v>
      </c>
      <c r="U168" s="308">
        <v>150</v>
      </c>
      <c r="V168" s="309">
        <f t="shared" si="8"/>
        <v>156</v>
      </c>
      <c r="W168" s="37">
        <f>IFERROR(IF(V168=0,"",ROUNDUP(V168/H168,0)*0.02175),"")</f>
        <v>0.43499999999999994</v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18">
        <v>4680115881594</v>
      </c>
      <c r="E169" s="319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18">
        <v>4680115881587</v>
      </c>
      <c r="E170" s="319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18">
        <v>4680115880962</v>
      </c>
      <c r="E171" s="319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18">
        <v>4680115881617</v>
      </c>
      <c r="E172" s="319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18">
        <v>4680115881228</v>
      </c>
      <c r="E173" s="319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5"/>
      <c r="S173" s="35"/>
      <c r="T173" s="36" t="s">
        <v>63</v>
      </c>
      <c r="U173" s="308">
        <v>520</v>
      </c>
      <c r="V173" s="309">
        <f t="shared" si="8"/>
        <v>520.79999999999995</v>
      </c>
      <c r="W173" s="37">
        <f>IFERROR(IF(V173=0,"",ROUNDUP(V173/H173,0)*0.00753),"")</f>
        <v>1.63401</v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18">
        <v>4680115881037</v>
      </c>
      <c r="E174" s="319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18">
        <v>4680115881211</v>
      </c>
      <c r="E175" s="319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5"/>
      <c r="S175" s="35"/>
      <c r="T175" s="36" t="s">
        <v>63</v>
      </c>
      <c r="U175" s="308">
        <v>600</v>
      </c>
      <c r="V175" s="309">
        <f t="shared" si="8"/>
        <v>600</v>
      </c>
      <c r="W175" s="37">
        <f>IFERROR(IF(V175=0,"",ROUNDUP(V175/H175,0)*0.00753),"")</f>
        <v>1.8825000000000001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18">
        <v>4680115881020</v>
      </c>
      <c r="E176" s="319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18">
        <v>4680115882195</v>
      </c>
      <c r="E177" s="319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5"/>
      <c r="S177" s="35"/>
      <c r="T177" s="36" t="s">
        <v>63</v>
      </c>
      <c r="U177" s="308">
        <v>160</v>
      </c>
      <c r="V177" s="309">
        <f t="shared" si="8"/>
        <v>160.79999999999998</v>
      </c>
      <c r="W177" s="37">
        <f t="shared" ref="W177:W183" si="9">IFERROR(IF(V177=0,"",ROUNDUP(V177/H177,0)*0.00753),"")</f>
        <v>0.50451000000000001</v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18">
        <v>4680115882607</v>
      </c>
      <c r="E178" s="319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21"/>
      <c r="O178" s="321"/>
      <c r="P178" s="321"/>
      <c r="Q178" s="319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18">
        <v>4680115880092</v>
      </c>
      <c r="E179" s="319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5"/>
      <c r="S179" s="35"/>
      <c r="T179" s="36" t="s">
        <v>63</v>
      </c>
      <c r="U179" s="308">
        <v>640</v>
      </c>
      <c r="V179" s="309">
        <f t="shared" si="8"/>
        <v>640.79999999999995</v>
      </c>
      <c r="W179" s="37">
        <f t="shared" si="9"/>
        <v>2.01051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18">
        <v>4680115880221</v>
      </c>
      <c r="E180" s="319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18">
        <v>4680115882942</v>
      </c>
      <c r="E181" s="319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0" t="s">
        <v>299</v>
      </c>
      <c r="N181" s="321"/>
      <c r="O181" s="321"/>
      <c r="P181" s="321"/>
      <c r="Q181" s="319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18">
        <v>4680115880504</v>
      </c>
      <c r="E182" s="319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5"/>
      <c r="S182" s="35"/>
      <c r="T182" s="36" t="s">
        <v>63</v>
      </c>
      <c r="U182" s="308">
        <v>160</v>
      </c>
      <c r="V182" s="309">
        <f t="shared" si="8"/>
        <v>160.79999999999998</v>
      </c>
      <c r="W182" s="37">
        <f t="shared" si="9"/>
        <v>0.50451000000000001</v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18">
        <v>4680115882164</v>
      </c>
      <c r="E183" s="319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5"/>
      <c r="S183" s="35"/>
      <c r="T183" s="36" t="s">
        <v>63</v>
      </c>
      <c r="U183" s="308">
        <v>140</v>
      </c>
      <c r="V183" s="309">
        <f t="shared" si="8"/>
        <v>141.6</v>
      </c>
      <c r="W183" s="37">
        <f t="shared" si="9"/>
        <v>0.44427</v>
      </c>
      <c r="X183" s="57"/>
      <c r="Y183" s="58"/>
      <c r="AC183" s="157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944.23076923076928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947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7.4153099999999998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10">
        <f>IFERROR(SUM(U167:U183),"0")</f>
        <v>2370</v>
      </c>
      <c r="V185" s="310">
        <f>IFERROR(SUM(V167:V183),"0")</f>
        <v>2380.7999999999997</v>
      </c>
      <c r="W185" s="38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18">
        <v>4680115880801</v>
      </c>
      <c r="E187" s="319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18">
        <v>4680115880818</v>
      </c>
      <c r="E188" s="319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5"/>
      <c r="S188" s="35"/>
      <c r="T188" s="36" t="s">
        <v>63</v>
      </c>
      <c r="U188" s="308">
        <v>40</v>
      </c>
      <c r="V188" s="309">
        <f>IFERROR(IF(U188="",0,CEILING((U188/$H188),1)*$H188),"")</f>
        <v>40.799999999999997</v>
      </c>
      <c r="W188" s="37">
        <f>IFERROR(IF(V188=0,"",ROUNDUP(V188/H188,0)*0.00753),"")</f>
        <v>0.12801000000000001</v>
      </c>
      <c r="X188" s="57"/>
      <c r="Y188" s="58"/>
      <c r="AC188" s="159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10">
        <f>IFERROR(U187/H187,"0")+IFERROR(U188/H188,"0")</f>
        <v>16.666666666666668</v>
      </c>
      <c r="V189" s="310">
        <f>IFERROR(V187/H187,"0")+IFERROR(V188/H188,"0")</f>
        <v>17</v>
      </c>
      <c r="W189" s="310">
        <f>IFERROR(IF(W187="",0,W187),"0")+IFERROR(IF(W188="",0,W188),"0")</f>
        <v>0.12801000000000001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10">
        <f>IFERROR(SUM(U187:U188),"0")</f>
        <v>40</v>
      </c>
      <c r="V190" s="310">
        <f>IFERROR(SUM(V187:V188),"0")</f>
        <v>40.799999999999997</v>
      </c>
      <c r="W190" s="38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18">
        <v>4607091387445</v>
      </c>
      <c r="E193" s="319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18">
        <v>4607091386004</v>
      </c>
      <c r="E194" s="319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18">
        <v>4607091386004</v>
      </c>
      <c r="E195" s="319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18">
        <v>4607091386073</v>
      </c>
      <c r="E196" s="319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18">
        <v>4607091387322</v>
      </c>
      <c r="E197" s="319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18">
        <v>4607091387322</v>
      </c>
      <c r="E198" s="319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18">
        <v>4607091387377</v>
      </c>
      <c r="E199" s="319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18">
        <v>4607091387353</v>
      </c>
      <c r="E200" s="319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18">
        <v>4607091386011</v>
      </c>
      <c r="E201" s="319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18">
        <v>4607091387308</v>
      </c>
      <c r="E202" s="319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18">
        <v>4607091387339</v>
      </c>
      <c r="E203" s="319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18">
        <v>4680115882638</v>
      </c>
      <c r="E204" s="319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466" t="s">
        <v>332</v>
      </c>
      <c r="N204" s="321"/>
      <c r="O204" s="321"/>
      <c r="P204" s="321"/>
      <c r="Q204" s="319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18">
        <v>4680115881938</v>
      </c>
      <c r="E205" s="319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18">
        <v>4607091387346</v>
      </c>
      <c r="E206" s="319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18">
        <v>4607091389807</v>
      </c>
      <c r="E207" s="319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18">
        <v>4680115881914</v>
      </c>
      <c r="E211" s="319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18">
        <v>4607091387193</v>
      </c>
      <c r="E215" s="319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18">
        <v>4607091387230</v>
      </c>
      <c r="E216" s="319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18">
        <v>4607091387285</v>
      </c>
      <c r="E217" s="319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18">
        <v>4607091389845</v>
      </c>
      <c r="E218" s="319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5"/>
      <c r="S218" s="35"/>
      <c r="T218" s="36" t="s">
        <v>63</v>
      </c>
      <c r="U218" s="308">
        <v>140</v>
      </c>
      <c r="V218" s="309">
        <f>IFERROR(IF(U218="",0,CEILING((U218/$H218),1)*$H218),"")</f>
        <v>140.70000000000002</v>
      </c>
      <c r="W218" s="37">
        <f>IFERROR(IF(V218=0,"",ROUNDUP(V218/H218,0)*0.00502),"")</f>
        <v>0.33634000000000003</v>
      </c>
      <c r="X218" s="57"/>
      <c r="Y218" s="58"/>
      <c r="AC218" s="179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10">
        <f>IFERROR(U215/H215,"0")+IFERROR(U216/H216,"0")+IFERROR(U217/H217,"0")+IFERROR(U218/H218,"0")</f>
        <v>66.666666666666657</v>
      </c>
      <c r="V219" s="310">
        <f>IFERROR(V215/H215,"0")+IFERROR(V216/H216,"0")+IFERROR(V217/H217,"0")+IFERROR(V218/H218,"0")</f>
        <v>67</v>
      </c>
      <c r="W219" s="310">
        <f>IFERROR(IF(W215="",0,W215),"0")+IFERROR(IF(W216="",0,W216),"0")+IFERROR(IF(W217="",0,W217),"0")+IFERROR(IF(W218="",0,W218),"0")</f>
        <v>0.33634000000000003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10">
        <f>IFERROR(SUM(U215:U218),"0")</f>
        <v>140</v>
      </c>
      <c r="V220" s="310">
        <f>IFERROR(SUM(V215:V218),"0")</f>
        <v>140.70000000000002</v>
      </c>
      <c r="W220" s="38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18">
        <v>4607091387766</v>
      </c>
      <c r="E222" s="319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18">
        <v>4607091387957</v>
      </c>
      <c r="E223" s="319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18">
        <v>4607091387964</v>
      </c>
      <c r="E224" s="319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18">
        <v>4607091381672</v>
      </c>
      <c r="E225" s="319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18">
        <v>4607091387537</v>
      </c>
      <c r="E226" s="319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18">
        <v>4607091387513</v>
      </c>
      <c r="E227" s="319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18">
        <v>4607091380880</v>
      </c>
      <c r="E231" s="319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5"/>
      <c r="S231" s="35"/>
      <c r="T231" s="36" t="s">
        <v>63</v>
      </c>
      <c r="U231" s="308">
        <v>20</v>
      </c>
      <c r="V231" s="309">
        <f>IFERROR(IF(U231="",0,CEILING((U231/$H231),1)*$H231),"")</f>
        <v>25.200000000000003</v>
      </c>
      <c r="W231" s="37">
        <f>IFERROR(IF(V231=0,"",ROUNDUP(V231/H231,0)*0.02175),"")</f>
        <v>6.5250000000000002E-2</v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18">
        <v>4607091384482</v>
      </c>
      <c r="E232" s="319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5"/>
      <c r="S232" s="35"/>
      <c r="T232" s="36" t="s">
        <v>63</v>
      </c>
      <c r="U232" s="308">
        <v>450</v>
      </c>
      <c r="V232" s="309">
        <f>IFERROR(IF(U232="",0,CEILING((U232/$H232),1)*$H232),"")</f>
        <v>452.4</v>
      </c>
      <c r="W232" s="37">
        <f>IFERROR(IF(V232=0,"",ROUNDUP(V232/H232,0)*0.02175),"")</f>
        <v>1.2614999999999998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18">
        <v>4607091380897</v>
      </c>
      <c r="E233" s="319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18">
        <v>4680115880368</v>
      </c>
      <c r="E234" s="319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451" t="s">
        <v>369</v>
      </c>
      <c r="N234" s="321"/>
      <c r="O234" s="321"/>
      <c r="P234" s="321"/>
      <c r="Q234" s="319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10">
        <f>IFERROR(U231/H231,"0")+IFERROR(U232/H232,"0")+IFERROR(U233/H233,"0")+IFERROR(U234/H234,"0")</f>
        <v>60.073260073260073</v>
      </c>
      <c r="V235" s="310">
        <f>IFERROR(V231/H231,"0")+IFERROR(V232/H232,"0")+IFERROR(V233/H233,"0")+IFERROR(V234/H234,"0")</f>
        <v>61</v>
      </c>
      <c r="W235" s="310">
        <f>IFERROR(IF(W231="",0,W231),"0")+IFERROR(IF(W232="",0,W232),"0")+IFERROR(IF(W233="",0,W233),"0")+IFERROR(IF(W234="",0,W234),"0")</f>
        <v>1.3267499999999999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10">
        <f>IFERROR(SUM(U231:U234),"0")</f>
        <v>470</v>
      </c>
      <c r="V236" s="310">
        <f>IFERROR(SUM(V231:V234),"0")</f>
        <v>477.59999999999997</v>
      </c>
      <c r="W236" s="38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18">
        <v>4607091388374</v>
      </c>
      <c r="E238" s="319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445" t="s">
        <v>372</v>
      </c>
      <c r="N238" s="321"/>
      <c r="O238" s="321"/>
      <c r="P238" s="321"/>
      <c r="Q238" s="319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18">
        <v>4607091388381</v>
      </c>
      <c r="E239" s="319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446" t="s">
        <v>375</v>
      </c>
      <c r="N239" s="321"/>
      <c r="O239" s="321"/>
      <c r="P239" s="321"/>
      <c r="Q239" s="319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18">
        <v>4607091388404</v>
      </c>
      <c r="E240" s="319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18">
        <v>4680115881808</v>
      </c>
      <c r="E244" s="319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5"/>
      <c r="S244" s="35"/>
      <c r="T244" s="36" t="s">
        <v>63</v>
      </c>
      <c r="U244" s="308">
        <v>30</v>
      </c>
      <c r="V244" s="309">
        <f>IFERROR(IF(U244="",0,CEILING((U244/$H244),1)*$H244),"")</f>
        <v>30</v>
      </c>
      <c r="W244" s="37">
        <f>IFERROR(IF(V244=0,"",ROUNDUP(V244/H244,0)*0.00474),"")</f>
        <v>7.110000000000001E-2</v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18">
        <v>4680115881822</v>
      </c>
      <c r="E245" s="319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18">
        <v>4680115880016</v>
      </c>
      <c r="E246" s="319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5"/>
      <c r="S246" s="35"/>
      <c r="T246" s="36" t="s">
        <v>63</v>
      </c>
      <c r="U246" s="308">
        <v>30</v>
      </c>
      <c r="V246" s="309">
        <f>IFERROR(IF(U246="",0,CEILING((U246/$H246),1)*$H246),"")</f>
        <v>30</v>
      </c>
      <c r="W246" s="37">
        <f>IFERROR(IF(V246=0,"",ROUNDUP(V246/H246,0)*0.00474),"")</f>
        <v>7.110000000000001E-2</v>
      </c>
      <c r="X246" s="57"/>
      <c r="Y246" s="58"/>
      <c r="AC246" s="195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10">
        <f>IFERROR(U244/H244,"0")+IFERROR(U245/H245,"0")+IFERROR(U246/H246,"0")</f>
        <v>30</v>
      </c>
      <c r="V247" s="310">
        <f>IFERROR(V244/H244,"0")+IFERROR(V245/H245,"0")+IFERROR(V246/H246,"0")</f>
        <v>30</v>
      </c>
      <c r="W247" s="310">
        <f>IFERROR(IF(W244="",0,W244),"0")+IFERROR(IF(W245="",0,W245),"0")+IFERROR(IF(W246="",0,W246),"0")</f>
        <v>0.14220000000000002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10">
        <f>IFERROR(SUM(U244:U246),"0")</f>
        <v>60</v>
      </c>
      <c r="V248" s="310">
        <f>IFERROR(SUM(V244:V246),"0")</f>
        <v>60</v>
      </c>
      <c r="W248" s="38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18">
        <v>4607091387421</v>
      </c>
      <c r="E251" s="319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5"/>
      <c r="S251" s="35"/>
      <c r="T251" s="36" t="s">
        <v>63</v>
      </c>
      <c r="U251" s="308">
        <v>50</v>
      </c>
      <c r="V251" s="309">
        <f t="shared" ref="V251:V257" si="13">IFERROR(IF(U251="",0,CEILING((U251/$H251),1)*$H251),"")</f>
        <v>54</v>
      </c>
      <c r="W251" s="37">
        <f>IFERROR(IF(V251=0,"",ROUNDUP(V251/H251,0)*0.02175),"")</f>
        <v>0.10874999999999999</v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18">
        <v>4607091387421</v>
      </c>
      <c r="E252" s="319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18">
        <v>4607091387452</v>
      </c>
      <c r="E253" s="319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18">
        <v>4607091387452</v>
      </c>
      <c r="E254" s="319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18">
        <v>4607091385984</v>
      </c>
      <c r="E255" s="319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18">
        <v>4607091387438</v>
      </c>
      <c r="E256" s="319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18">
        <v>4607091387469</v>
      </c>
      <c r="E257" s="319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4.6296296296296298</v>
      </c>
      <c r="V258" s="310">
        <f>IFERROR(V251/H251,"0")+IFERROR(V252/H252,"0")+IFERROR(V253/H253,"0")+IFERROR(V254/H254,"0")+IFERROR(V255/H255,"0")+IFERROR(V256/H256,"0")+IFERROR(V257/H257,"0")</f>
        <v>5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0.10874999999999999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10">
        <f>IFERROR(SUM(U251:U257),"0")</f>
        <v>50</v>
      </c>
      <c r="V259" s="310">
        <f>IFERROR(SUM(V251:V257),"0")</f>
        <v>54</v>
      </c>
      <c r="W259" s="38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18">
        <v>4607091387292</v>
      </c>
      <c r="E261" s="319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18">
        <v>4607091387315</v>
      </c>
      <c r="E262" s="319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18">
        <v>4607091383232</v>
      </c>
      <c r="E267" s="319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5"/>
      <c r="S267" s="35"/>
      <c r="T267" s="36" t="s">
        <v>63</v>
      </c>
      <c r="U267" s="308">
        <v>224</v>
      </c>
      <c r="V267" s="309">
        <f>IFERROR(IF(U267="",0,CEILING((U267/$H267),1)*$H267),"")</f>
        <v>225.12</v>
      </c>
      <c r="W267" s="37">
        <f>IFERROR(IF(V267=0,"",ROUNDUP(V267/H267,0)*0.00753),"")</f>
        <v>1.00902</v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18">
        <v>4607091383836</v>
      </c>
      <c r="E268" s="319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5"/>
      <c r="S268" s="35"/>
      <c r="T268" s="36" t="s">
        <v>63</v>
      </c>
      <c r="U268" s="308">
        <v>33</v>
      </c>
      <c r="V268" s="309">
        <f>IFERROR(IF(U268="",0,CEILING((U268/$H268),1)*$H268),"")</f>
        <v>34.200000000000003</v>
      </c>
      <c r="W268" s="37">
        <f>IFERROR(IF(V268=0,"",ROUNDUP(V268/H268,0)*0.00753),"")</f>
        <v>0.14307</v>
      </c>
      <c r="X268" s="57"/>
      <c r="Y268" s="58"/>
      <c r="AC268" s="206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8" t="s">
        <v>65</v>
      </c>
      <c r="U269" s="310">
        <f>IFERROR(U267/H267,"0")+IFERROR(U268/H268,"0")</f>
        <v>151.66666666666669</v>
      </c>
      <c r="V269" s="310">
        <f>IFERROR(V267/H267,"0")+IFERROR(V268/H268,"0")</f>
        <v>153</v>
      </c>
      <c r="W269" s="310">
        <f>IFERROR(IF(W267="",0,W267),"0")+IFERROR(IF(W268="",0,W268),"0")</f>
        <v>1.1520900000000001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8" t="s">
        <v>63</v>
      </c>
      <c r="U270" s="310">
        <f>IFERROR(SUM(U267:U268),"0")</f>
        <v>257</v>
      </c>
      <c r="V270" s="310">
        <f>IFERROR(SUM(V267:V268),"0")</f>
        <v>259.32</v>
      </c>
      <c r="W270" s="38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18">
        <v>4607091387919</v>
      </c>
      <c r="E272" s="319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18">
        <v>4607091383942</v>
      </c>
      <c r="E273" s="319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5"/>
      <c r="S273" s="35"/>
      <c r="T273" s="36" t="s">
        <v>63</v>
      </c>
      <c r="U273" s="308">
        <v>840</v>
      </c>
      <c r="V273" s="309">
        <f>IFERROR(IF(U273="",0,CEILING((U273/$H273),1)*$H273),"")</f>
        <v>841.68</v>
      </c>
      <c r="W273" s="37">
        <f>IFERROR(IF(V273=0,"",ROUNDUP(V273/H273,0)*0.00753),"")</f>
        <v>2.5150200000000003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18">
        <v>4607091383959</v>
      </c>
      <c r="E274" s="319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8" t="s">
        <v>65</v>
      </c>
      <c r="U275" s="310">
        <f>IFERROR(U272/H272,"0")+IFERROR(U273/H273,"0")+IFERROR(U274/H274,"0")</f>
        <v>333.33333333333331</v>
      </c>
      <c r="V275" s="310">
        <f>IFERROR(V272/H272,"0")+IFERROR(V273/H273,"0")+IFERROR(V274/H274,"0")</f>
        <v>334</v>
      </c>
      <c r="W275" s="310">
        <f>IFERROR(IF(W272="",0,W272),"0")+IFERROR(IF(W273="",0,W273),"0")+IFERROR(IF(W274="",0,W274),"0")</f>
        <v>2.5150200000000003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8" t="s">
        <v>63</v>
      </c>
      <c r="U276" s="310">
        <f>IFERROR(SUM(U272:U274),"0")</f>
        <v>840</v>
      </c>
      <c r="V276" s="310">
        <f>IFERROR(SUM(V272:V274),"0")</f>
        <v>841.68</v>
      </c>
      <c r="W276" s="38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18">
        <v>4607091388831</v>
      </c>
      <c r="E278" s="319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5"/>
      <c r="S278" s="35"/>
      <c r="T278" s="36" t="s">
        <v>63</v>
      </c>
      <c r="U278" s="308">
        <v>26.6</v>
      </c>
      <c r="V278" s="309">
        <f>IFERROR(IF(U278="",0,CEILING((U278/$H278),1)*$H278),"")</f>
        <v>27.36</v>
      </c>
      <c r="W278" s="37">
        <f>IFERROR(IF(V278=0,"",ROUNDUP(V278/H278,0)*0.00753),"")</f>
        <v>9.0359999999999996E-2</v>
      </c>
      <c r="X278" s="57"/>
      <c r="Y278" s="58"/>
      <c r="AC278" s="210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8" t="s">
        <v>65</v>
      </c>
      <c r="U279" s="310">
        <f>IFERROR(U278/H278,"0")</f>
        <v>11.666666666666668</v>
      </c>
      <c r="V279" s="310">
        <f>IFERROR(V278/H278,"0")</f>
        <v>12</v>
      </c>
      <c r="W279" s="310">
        <f>IFERROR(IF(W278="",0,W278),"0")</f>
        <v>9.0359999999999996E-2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8" t="s">
        <v>63</v>
      </c>
      <c r="U280" s="310">
        <f>IFERROR(SUM(U278:U278),"0")</f>
        <v>26.6</v>
      </c>
      <c r="V280" s="310">
        <f>IFERROR(SUM(V278:V278),"0")</f>
        <v>27.36</v>
      </c>
      <c r="W280" s="38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18">
        <v>4607091383102</v>
      </c>
      <c r="E282" s="319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5"/>
      <c r="S282" s="35"/>
      <c r="T282" s="36" t="s">
        <v>63</v>
      </c>
      <c r="U282" s="308">
        <v>17</v>
      </c>
      <c r="V282" s="309">
        <f>IFERROR(IF(U282="",0,CEILING((U282/$H282),1)*$H282),"")</f>
        <v>17.849999999999998</v>
      </c>
      <c r="W282" s="37">
        <f>IFERROR(IF(V282=0,"",ROUNDUP(V282/H282,0)*0.00753),"")</f>
        <v>5.271E-2</v>
      </c>
      <c r="X282" s="57"/>
      <c r="Y282" s="58"/>
      <c r="AC282" s="211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8" t="s">
        <v>65</v>
      </c>
      <c r="U283" s="310">
        <f>IFERROR(U282/H282,"0")</f>
        <v>6.666666666666667</v>
      </c>
      <c r="V283" s="310">
        <f>IFERROR(V282/H282,"0")</f>
        <v>7</v>
      </c>
      <c r="W283" s="310">
        <f>IFERROR(IF(W282="",0,W282),"0")</f>
        <v>5.271E-2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8" t="s">
        <v>63</v>
      </c>
      <c r="U284" s="310">
        <f>IFERROR(SUM(U282:U282),"0")</f>
        <v>17</v>
      </c>
      <c r="V284" s="310">
        <f>IFERROR(SUM(V282:V282),"0")</f>
        <v>17.849999999999998</v>
      </c>
      <c r="W284" s="38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9"/>
      <c r="Y285" s="49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18">
        <v>4607091383997</v>
      </c>
      <c r="E288" s="319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5"/>
      <c r="S288" s="35"/>
      <c r="T288" s="36" t="s">
        <v>63</v>
      </c>
      <c r="U288" s="308">
        <v>2500</v>
      </c>
      <c r="V288" s="309">
        <f t="shared" ref="V288:V295" si="14">IFERROR(IF(U288="",0,CEILING((U288/$H288),1)*$H288),"")</f>
        <v>2505</v>
      </c>
      <c r="W288" s="37">
        <f>IFERROR(IF(V288=0,"",ROUNDUP(V288/H288,0)*0.02175),"")</f>
        <v>3.6322499999999995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18">
        <v>4607091383997</v>
      </c>
      <c r="E289" s="319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18">
        <v>4607091384130</v>
      </c>
      <c r="E290" s="319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5"/>
      <c r="S290" s="35"/>
      <c r="T290" s="36" t="s">
        <v>63</v>
      </c>
      <c r="U290" s="308">
        <v>1100</v>
      </c>
      <c r="V290" s="309">
        <f t="shared" si="14"/>
        <v>1110</v>
      </c>
      <c r="W290" s="37">
        <f>IFERROR(IF(V290=0,"",ROUNDUP(V290/H290,0)*0.02175),"")</f>
        <v>1.6094999999999999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18">
        <v>4607091384130</v>
      </c>
      <c r="E291" s="319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18">
        <v>4607091384147</v>
      </c>
      <c r="E292" s="319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5"/>
      <c r="S292" s="35"/>
      <c r="T292" s="36" t="s">
        <v>63</v>
      </c>
      <c r="U292" s="308">
        <v>1200</v>
      </c>
      <c r="V292" s="309">
        <f t="shared" si="14"/>
        <v>1200</v>
      </c>
      <c r="W292" s="37">
        <f>IFERROR(IF(V292=0,"",ROUNDUP(V292/H292,0)*0.02175),"")</f>
        <v>1.7399999999999998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18">
        <v>4607091384147</v>
      </c>
      <c r="E293" s="319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422" t="s">
        <v>429</v>
      </c>
      <c r="N293" s="321"/>
      <c r="O293" s="321"/>
      <c r="P293" s="321"/>
      <c r="Q293" s="319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18">
        <v>4607091384154</v>
      </c>
      <c r="E294" s="319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5"/>
      <c r="S294" s="35"/>
      <c r="T294" s="36" t="s">
        <v>63</v>
      </c>
      <c r="U294" s="308">
        <v>75</v>
      </c>
      <c r="V294" s="309">
        <f t="shared" si="14"/>
        <v>75</v>
      </c>
      <c r="W294" s="37">
        <f>IFERROR(IF(V294=0,"",ROUNDUP(V294/H294,0)*0.00937),"")</f>
        <v>0.14055000000000001</v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18">
        <v>4607091384161</v>
      </c>
      <c r="E295" s="319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5"/>
      <c r="S295" s="35"/>
      <c r="T295" s="36" t="s">
        <v>63</v>
      </c>
      <c r="U295" s="308">
        <v>25</v>
      </c>
      <c r="V295" s="309">
        <f t="shared" si="14"/>
        <v>25</v>
      </c>
      <c r="W295" s="37">
        <f>IFERROR(IF(V295=0,"",ROUNDUP(V295/H295,0)*0.00937),"")</f>
        <v>4.6850000000000003E-2</v>
      </c>
      <c r="X295" s="57"/>
      <c r="Y295" s="58"/>
      <c r="AC295" s="219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340</v>
      </c>
      <c r="V296" s="310">
        <f>IFERROR(V288/H288,"0")+IFERROR(V289/H289,"0")+IFERROR(V290/H290,"0")+IFERROR(V291/H291,"0")+IFERROR(V292/H292,"0")+IFERROR(V293/H293,"0")+IFERROR(V294/H294,"0")+IFERROR(V295/H295,"0")</f>
        <v>341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7.1691500000000001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8" t="s">
        <v>63</v>
      </c>
      <c r="U297" s="310">
        <f>IFERROR(SUM(U288:U295),"0")</f>
        <v>4900</v>
      </c>
      <c r="V297" s="310">
        <f>IFERROR(SUM(V288:V295),"0")</f>
        <v>4915</v>
      </c>
      <c r="W297" s="38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18">
        <v>4607091383980</v>
      </c>
      <c r="E299" s="319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5"/>
      <c r="S299" s="35"/>
      <c r="T299" s="36" t="s">
        <v>63</v>
      </c>
      <c r="U299" s="308">
        <v>1200</v>
      </c>
      <c r="V299" s="309">
        <f>IFERROR(IF(U299="",0,CEILING((U299/$H299),1)*$H299),"")</f>
        <v>1200</v>
      </c>
      <c r="W299" s="37">
        <f>IFERROR(IF(V299=0,"",ROUNDUP(V299/H299,0)*0.02175),"")</f>
        <v>1.7399999999999998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18">
        <v>4607091384178</v>
      </c>
      <c r="E300" s="319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5"/>
      <c r="S300" s="35"/>
      <c r="T300" s="36" t="s">
        <v>63</v>
      </c>
      <c r="U300" s="308">
        <v>12</v>
      </c>
      <c r="V300" s="309">
        <f>IFERROR(IF(U300="",0,CEILING((U300/$H300),1)*$H300),"")</f>
        <v>12</v>
      </c>
      <c r="W300" s="37">
        <f>IFERROR(IF(V300=0,"",ROUNDUP(V300/H300,0)*0.00937),"")</f>
        <v>2.811E-2</v>
      </c>
      <c r="X300" s="57"/>
      <c r="Y300" s="58"/>
      <c r="AC300" s="221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8" t="s">
        <v>65</v>
      </c>
      <c r="U301" s="310">
        <f>IFERROR(U299/H299,"0")+IFERROR(U300/H300,"0")</f>
        <v>83</v>
      </c>
      <c r="V301" s="310">
        <f>IFERROR(V299/H299,"0")+IFERROR(V300/H300,"0")</f>
        <v>83</v>
      </c>
      <c r="W301" s="310">
        <f>IFERROR(IF(W299="",0,W299),"0")+IFERROR(IF(W300="",0,W300),"0")</f>
        <v>1.7681099999999998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8" t="s">
        <v>63</v>
      </c>
      <c r="U302" s="310">
        <f>IFERROR(SUM(U299:U300),"0")</f>
        <v>1212</v>
      </c>
      <c r="V302" s="310">
        <f>IFERROR(SUM(V299:V300),"0")</f>
        <v>1212</v>
      </c>
      <c r="W302" s="38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18">
        <v>4607091384857</v>
      </c>
      <c r="E304" s="319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18">
        <v>4607091384260</v>
      </c>
      <c r="E308" s="319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5"/>
      <c r="S308" s="35"/>
      <c r="T308" s="36" t="s">
        <v>63</v>
      </c>
      <c r="U308" s="308">
        <v>100</v>
      </c>
      <c r="V308" s="309">
        <f>IFERROR(IF(U308="",0,CEILING((U308/$H308),1)*$H308),"")</f>
        <v>101.39999999999999</v>
      </c>
      <c r="W308" s="37">
        <f>IFERROR(IF(V308=0,"",ROUNDUP(V308/H308,0)*0.02175),"")</f>
        <v>0.28275</v>
      </c>
      <c r="X308" s="57"/>
      <c r="Y308" s="58"/>
      <c r="AC308" s="223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8" t="s">
        <v>65</v>
      </c>
      <c r="U309" s="310">
        <f>IFERROR(U308/H308,"0")</f>
        <v>12.820512820512821</v>
      </c>
      <c r="V309" s="310">
        <f>IFERROR(V308/H308,"0")</f>
        <v>13</v>
      </c>
      <c r="W309" s="310">
        <f>IFERROR(IF(W308="",0,W308),"0")</f>
        <v>0.28275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8" t="s">
        <v>63</v>
      </c>
      <c r="U310" s="310">
        <f>IFERROR(SUM(U308:U308),"0")</f>
        <v>100</v>
      </c>
      <c r="V310" s="310">
        <f>IFERROR(SUM(V308:V308),"0")</f>
        <v>101.39999999999999</v>
      </c>
      <c r="W310" s="38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18">
        <v>4607091384673</v>
      </c>
      <c r="E312" s="319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5"/>
      <c r="S312" s="35"/>
      <c r="T312" s="36" t="s">
        <v>63</v>
      </c>
      <c r="U312" s="308">
        <v>80</v>
      </c>
      <c r="V312" s="309">
        <f>IFERROR(IF(U312="",0,CEILING((U312/$H312),1)*$H312),"")</f>
        <v>85.8</v>
      </c>
      <c r="W312" s="37">
        <f>IFERROR(IF(V312=0,"",ROUNDUP(V312/H312,0)*0.02175),"")</f>
        <v>0.23924999999999999</v>
      </c>
      <c r="X312" s="57"/>
      <c r="Y312" s="58"/>
      <c r="AC312" s="224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8" t="s">
        <v>65</v>
      </c>
      <c r="U313" s="310">
        <f>IFERROR(U312/H312,"0")</f>
        <v>10.256410256410257</v>
      </c>
      <c r="V313" s="310">
        <f>IFERROR(V312/H312,"0")</f>
        <v>11</v>
      </c>
      <c r="W313" s="310">
        <f>IFERROR(IF(W312="",0,W312),"0")</f>
        <v>0.23924999999999999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8" t="s">
        <v>63</v>
      </c>
      <c r="U314" s="310">
        <f>IFERROR(SUM(U312:U312),"0")</f>
        <v>80</v>
      </c>
      <c r="V314" s="310">
        <f>IFERROR(SUM(V312:V312),"0")</f>
        <v>85.8</v>
      </c>
      <c r="W314" s="38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18">
        <v>4607091384185</v>
      </c>
      <c r="E317" s="319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5"/>
      <c r="S317" s="35"/>
      <c r="T317" s="36" t="s">
        <v>63</v>
      </c>
      <c r="U317" s="308">
        <v>80</v>
      </c>
      <c r="V317" s="309">
        <f>IFERROR(IF(U317="",0,CEILING((U317/$H317),1)*$H317),"")</f>
        <v>84</v>
      </c>
      <c r="W317" s="37">
        <f>IFERROR(IF(V317=0,"",ROUNDUP(V317/H317,0)*0.02175),"")</f>
        <v>0.15225</v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18">
        <v>4607091384192</v>
      </c>
      <c r="E318" s="319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18">
        <v>4680115881907</v>
      </c>
      <c r="E319" s="319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18">
        <v>4607091384680</v>
      </c>
      <c r="E320" s="319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10">
        <f>IFERROR(U317/H317,"0")+IFERROR(U318/H318,"0")+IFERROR(U319/H319,"0")+IFERROR(U320/H320,"0")</f>
        <v>6.666666666666667</v>
      </c>
      <c r="V321" s="310">
        <f>IFERROR(V317/H317,"0")+IFERROR(V318/H318,"0")+IFERROR(V319/H319,"0")+IFERROR(V320/H320,"0")</f>
        <v>7</v>
      </c>
      <c r="W321" s="310">
        <f>IFERROR(IF(W317="",0,W317),"0")+IFERROR(IF(W318="",0,W318),"0")+IFERROR(IF(W319="",0,W319),"0")+IFERROR(IF(W320="",0,W320),"0")</f>
        <v>0.15225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10">
        <f>IFERROR(SUM(U317:U320),"0")</f>
        <v>80</v>
      </c>
      <c r="V322" s="310">
        <f>IFERROR(SUM(V317:V320),"0")</f>
        <v>84</v>
      </c>
      <c r="W322" s="38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18">
        <v>4607091384802</v>
      </c>
      <c r="E324" s="319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18">
        <v>4607091384826</v>
      </c>
      <c r="E325" s="319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18">
        <v>4607091384246</v>
      </c>
      <c r="E329" s="319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18">
        <v>4680115881976</v>
      </c>
      <c r="E330" s="319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18">
        <v>4607091384253</v>
      </c>
      <c r="E331" s="319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18">
        <v>4680115881969</v>
      </c>
      <c r="E332" s="319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5"/>
      <c r="S332" s="35"/>
      <c r="T332" s="36" t="s">
        <v>63</v>
      </c>
      <c r="U332" s="308">
        <v>16</v>
      </c>
      <c r="V332" s="309">
        <f>IFERROR(IF(U332="",0,CEILING((U332/$H332),1)*$H332),"")</f>
        <v>16.8</v>
      </c>
      <c r="W332" s="37">
        <f>IFERROR(IF(V332=0,"",ROUNDUP(V332/H332,0)*0.00753),"")</f>
        <v>5.271E-2</v>
      </c>
      <c r="X332" s="57"/>
      <c r="Y332" s="58"/>
      <c r="AC332" s="234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8" t="s">
        <v>65</v>
      </c>
      <c r="U333" s="310">
        <f>IFERROR(U329/H329,"0")+IFERROR(U330/H330,"0")+IFERROR(U331/H331,"0")+IFERROR(U332/H332,"0")</f>
        <v>6.666666666666667</v>
      </c>
      <c r="V333" s="310">
        <f>IFERROR(V329/H329,"0")+IFERROR(V330/H330,"0")+IFERROR(V331/H331,"0")+IFERROR(V332/H332,"0")</f>
        <v>7.0000000000000009</v>
      </c>
      <c r="W333" s="310">
        <f>IFERROR(IF(W329="",0,W329),"0")+IFERROR(IF(W330="",0,W330),"0")+IFERROR(IF(W331="",0,W331),"0")+IFERROR(IF(W332="",0,W332),"0")</f>
        <v>5.271E-2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8" t="s">
        <v>63</v>
      </c>
      <c r="U334" s="310">
        <f>IFERROR(SUM(U329:U332),"0")</f>
        <v>16</v>
      </c>
      <c r="V334" s="310">
        <f>IFERROR(SUM(V329:V332),"0")</f>
        <v>16.8</v>
      </c>
      <c r="W334" s="38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18">
        <v>4607091389357</v>
      </c>
      <c r="E336" s="319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9"/>
      <c r="Y339" s="49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18">
        <v>4607091389708</v>
      </c>
      <c r="E342" s="319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18">
        <v>4607091389692</v>
      </c>
      <c r="E343" s="319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401" t="s">
        <v>473</v>
      </c>
      <c r="N343" s="321"/>
      <c r="O343" s="321"/>
      <c r="P343" s="321"/>
      <c r="Q343" s="319"/>
      <c r="R343" s="35"/>
      <c r="S343" s="35"/>
      <c r="T343" s="36" t="s">
        <v>63</v>
      </c>
      <c r="U343" s="308">
        <v>45</v>
      </c>
      <c r="V343" s="309">
        <f>IFERROR(IF(U343="",0,CEILING((U343/$H343),1)*$H343),"")</f>
        <v>45.900000000000006</v>
      </c>
      <c r="W343" s="37">
        <f>IFERROR(IF(V343=0,"",ROUNDUP(V343/H343,0)*0.00753),"")</f>
        <v>0.12801000000000001</v>
      </c>
      <c r="X343" s="57"/>
      <c r="Y343" s="58"/>
      <c r="AC343" s="237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8" t="s">
        <v>65</v>
      </c>
      <c r="U344" s="310">
        <f>IFERROR(U342/H342,"0")+IFERROR(U343/H343,"0")</f>
        <v>16.666666666666664</v>
      </c>
      <c r="V344" s="310">
        <f>IFERROR(V342/H342,"0")+IFERROR(V343/H343,"0")</f>
        <v>17</v>
      </c>
      <c r="W344" s="310">
        <f>IFERROR(IF(W342="",0,W342),"0")+IFERROR(IF(W343="",0,W343),"0")</f>
        <v>0.12801000000000001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8" t="s">
        <v>63</v>
      </c>
      <c r="U345" s="310">
        <f>IFERROR(SUM(U342:U343),"0")</f>
        <v>45</v>
      </c>
      <c r="V345" s="310">
        <f>IFERROR(SUM(V342:V343),"0")</f>
        <v>45.900000000000006</v>
      </c>
      <c r="W345" s="38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18">
        <v>4680115882928</v>
      </c>
      <c r="E347" s="319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7" t="s">
        <v>476</v>
      </c>
      <c r="N347" s="321"/>
      <c r="O347" s="321"/>
      <c r="P347" s="321"/>
      <c r="Q347" s="319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18">
        <v>4680115883185</v>
      </c>
      <c r="E348" s="319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8" t="s">
        <v>480</v>
      </c>
      <c r="N348" s="321"/>
      <c r="O348" s="321"/>
      <c r="P348" s="321"/>
      <c r="Q348" s="319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18">
        <v>4607091389753</v>
      </c>
      <c r="E349" s="319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5"/>
      <c r="S349" s="35"/>
      <c r="T349" s="36" t="s">
        <v>63</v>
      </c>
      <c r="U349" s="308">
        <v>100</v>
      </c>
      <c r="V349" s="309">
        <f t="shared" si="15"/>
        <v>100.80000000000001</v>
      </c>
      <c r="W349" s="37">
        <f>IFERROR(IF(V349=0,"",ROUNDUP(V349/H349,0)*0.00753),"")</f>
        <v>0.18071999999999999</v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18">
        <v>4607091389760</v>
      </c>
      <c r="E350" s="319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18">
        <v>4607091389746</v>
      </c>
      <c r="E351" s="319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5"/>
      <c r="S351" s="35"/>
      <c r="T351" s="36" t="s">
        <v>63</v>
      </c>
      <c r="U351" s="308">
        <v>100</v>
      </c>
      <c r="V351" s="309">
        <f t="shared" si="15"/>
        <v>100.80000000000001</v>
      </c>
      <c r="W351" s="37">
        <f>IFERROR(IF(V351=0,"",ROUNDUP(V351/H351,0)*0.00753),"")</f>
        <v>0.18071999999999999</v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18">
        <v>4680115883147</v>
      </c>
      <c r="E352" s="319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94" t="s">
        <v>489</v>
      </c>
      <c r="N352" s="321"/>
      <c r="O352" s="321"/>
      <c r="P352" s="321"/>
      <c r="Q352" s="319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18">
        <v>4607091384338</v>
      </c>
      <c r="E353" s="319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5"/>
      <c r="S353" s="35"/>
      <c r="T353" s="36" t="s">
        <v>63</v>
      </c>
      <c r="U353" s="308">
        <v>140</v>
      </c>
      <c r="V353" s="309">
        <f t="shared" si="15"/>
        <v>140.70000000000002</v>
      </c>
      <c r="W353" s="37">
        <f t="shared" si="16"/>
        <v>0.33634000000000003</v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18">
        <v>4680115883154</v>
      </c>
      <c r="E354" s="319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96" t="s">
        <v>494</v>
      </c>
      <c r="N354" s="321"/>
      <c r="O354" s="321"/>
      <c r="P354" s="321"/>
      <c r="Q354" s="319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18">
        <v>4607091389524</v>
      </c>
      <c r="E355" s="319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5"/>
      <c r="S355" s="35"/>
      <c r="T355" s="36" t="s">
        <v>63</v>
      </c>
      <c r="U355" s="308">
        <v>105</v>
      </c>
      <c r="V355" s="309">
        <f t="shared" si="15"/>
        <v>105</v>
      </c>
      <c r="W355" s="37">
        <f t="shared" si="16"/>
        <v>0.251</v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18">
        <v>4680115883161</v>
      </c>
      <c r="E356" s="319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88" t="s">
        <v>499</v>
      </c>
      <c r="N356" s="321"/>
      <c r="O356" s="321"/>
      <c r="P356" s="321"/>
      <c r="Q356" s="319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18">
        <v>4607091384345</v>
      </c>
      <c r="E357" s="319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18">
        <v>4680115883178</v>
      </c>
      <c r="E358" s="319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390" t="s">
        <v>504</v>
      </c>
      <c r="N358" s="321"/>
      <c r="O358" s="321"/>
      <c r="P358" s="321"/>
      <c r="Q358" s="319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18">
        <v>4607091389531</v>
      </c>
      <c r="E359" s="319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5"/>
      <c r="S359" s="35"/>
      <c r="T359" s="36" t="s">
        <v>63</v>
      </c>
      <c r="U359" s="308">
        <v>105</v>
      </c>
      <c r="V359" s="309">
        <f t="shared" si="15"/>
        <v>105</v>
      </c>
      <c r="W359" s="37">
        <f t="shared" si="16"/>
        <v>0.251</v>
      </c>
      <c r="X359" s="57"/>
      <c r="Y359" s="58"/>
      <c r="AC359" s="250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214.28571428571428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215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1.1997800000000001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8" t="s">
        <v>63</v>
      </c>
      <c r="U361" s="310">
        <f>IFERROR(SUM(U347:U359),"0")</f>
        <v>550</v>
      </c>
      <c r="V361" s="310">
        <f>IFERROR(SUM(V347:V359),"0")</f>
        <v>552.30000000000007</v>
      </c>
      <c r="W361" s="38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18">
        <v>4607091389685</v>
      </c>
      <c r="E363" s="319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18">
        <v>4607091389654</v>
      </c>
      <c r="E364" s="319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18">
        <v>4607091384352</v>
      </c>
      <c r="E365" s="319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18">
        <v>4607091389661</v>
      </c>
      <c r="E366" s="319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18">
        <v>4680115881648</v>
      </c>
      <c r="E370" s="319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18">
        <v>4680115883017</v>
      </c>
      <c r="E374" s="319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379" t="s">
        <v>520</v>
      </c>
      <c r="N374" s="321"/>
      <c r="O374" s="321"/>
      <c r="P374" s="321"/>
      <c r="Q374" s="319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18">
        <v>4680115883031</v>
      </c>
      <c r="E375" s="319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380" t="s">
        <v>523</v>
      </c>
      <c r="N375" s="321"/>
      <c r="O375" s="321"/>
      <c r="P375" s="321"/>
      <c r="Q375" s="319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18">
        <v>4680115883024</v>
      </c>
      <c r="E376" s="319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381" t="s">
        <v>526</v>
      </c>
      <c r="N376" s="321"/>
      <c r="O376" s="321"/>
      <c r="P376" s="321"/>
      <c r="Q376" s="319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18">
        <v>4607091389388</v>
      </c>
      <c r="E381" s="319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18">
        <v>4607091389364</v>
      </c>
      <c r="E382" s="319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18">
        <v>4680115882911</v>
      </c>
      <c r="E386" s="319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373" t="s">
        <v>534</v>
      </c>
      <c r="N386" s="321"/>
      <c r="O386" s="321"/>
      <c r="P386" s="321"/>
      <c r="Q386" s="319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18">
        <v>4607091389739</v>
      </c>
      <c r="E387" s="319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5"/>
      <c r="S387" s="35"/>
      <c r="T387" s="36" t="s">
        <v>63</v>
      </c>
      <c r="U387" s="308">
        <v>50</v>
      </c>
      <c r="V387" s="309">
        <f t="shared" si="17"/>
        <v>50.400000000000006</v>
      </c>
      <c r="W387" s="37">
        <f>IFERROR(IF(V387=0,"",ROUNDUP(V387/H387,0)*0.00753),"")</f>
        <v>9.0359999999999996E-2</v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18">
        <v>4680115883048</v>
      </c>
      <c r="E388" s="319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">
        <v>539</v>
      </c>
      <c r="N388" s="321"/>
      <c r="O388" s="321"/>
      <c r="P388" s="321"/>
      <c r="Q388" s="319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18">
        <v>4607091389425</v>
      </c>
      <c r="E389" s="319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18">
        <v>4680115880771</v>
      </c>
      <c r="E390" s="319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18">
        <v>4607091389500</v>
      </c>
      <c r="E391" s="319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5"/>
      <c r="S391" s="35"/>
      <c r="T391" s="36" t="s">
        <v>63</v>
      </c>
      <c r="U391" s="308">
        <v>70</v>
      </c>
      <c r="V391" s="309">
        <f t="shared" si="17"/>
        <v>71.400000000000006</v>
      </c>
      <c r="W391" s="37">
        <f>IFERROR(IF(V391=0,"",ROUNDUP(V391/H391,0)*0.00502),"")</f>
        <v>0.17068</v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18">
        <v>4680115881983</v>
      </c>
      <c r="E392" s="319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45.238095238095234</v>
      </c>
      <c r="V393" s="310">
        <f>IFERROR(V386/H386,"0")+IFERROR(V387/H387,"0")+IFERROR(V388/H388,"0")+IFERROR(V389/H389,"0")+IFERROR(V390/H390,"0")+IFERROR(V391/H391,"0")+IFERROR(V392/H392,"0")</f>
        <v>46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0.26103999999999999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8" t="s">
        <v>63</v>
      </c>
      <c r="U394" s="310">
        <f>IFERROR(SUM(U386:U392),"0")</f>
        <v>120</v>
      </c>
      <c r="V394" s="310">
        <f>IFERROR(SUM(V386:V392),"0")</f>
        <v>121.80000000000001</v>
      </c>
      <c r="W394" s="38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18">
        <v>4680115883000</v>
      </c>
      <c r="E396" s="319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368" t="s">
        <v>550</v>
      </c>
      <c r="N396" s="321"/>
      <c r="O396" s="321"/>
      <c r="P396" s="321"/>
      <c r="Q396" s="319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18">
        <v>4680115882980</v>
      </c>
      <c r="E400" s="319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369" t="s">
        <v>553</v>
      </c>
      <c r="N400" s="321"/>
      <c r="O400" s="321"/>
      <c r="P400" s="321"/>
      <c r="Q400" s="319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9"/>
      <c r="Y403" s="49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18">
        <v>4607091389067</v>
      </c>
      <c r="E406" s="319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5"/>
      <c r="S406" s="35"/>
      <c r="T406" s="36" t="s">
        <v>63</v>
      </c>
      <c r="U406" s="308">
        <v>100</v>
      </c>
      <c r="V406" s="309">
        <f t="shared" ref="V406:V415" si="18">IFERROR(IF(U406="",0,CEILING((U406/$H406),1)*$H406),"")</f>
        <v>100.32000000000001</v>
      </c>
      <c r="W406" s="37">
        <f>IFERROR(IF(V406=0,"",ROUNDUP(V406/H406,0)*0.01196),"")</f>
        <v>0.22724</v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18">
        <v>4607091383522</v>
      </c>
      <c r="E407" s="319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5"/>
      <c r="S407" s="35"/>
      <c r="T407" s="36" t="s">
        <v>63</v>
      </c>
      <c r="U407" s="308">
        <v>120</v>
      </c>
      <c r="V407" s="309">
        <f t="shared" si="18"/>
        <v>121.44000000000001</v>
      </c>
      <c r="W407" s="37">
        <f>IFERROR(IF(V407=0,"",ROUNDUP(V407/H407,0)*0.01196),"")</f>
        <v>0.27507999999999999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18">
        <v>4607091384437</v>
      </c>
      <c r="E408" s="319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18">
        <v>4607091389104</v>
      </c>
      <c r="E409" s="319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18">
        <v>4607091389036</v>
      </c>
      <c r="E410" s="319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18">
        <v>4680115880603</v>
      </c>
      <c r="E411" s="319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18">
        <v>4607091389999</v>
      </c>
      <c r="E412" s="319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18">
        <v>4680115882782</v>
      </c>
      <c r="E413" s="319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18">
        <v>4607091389098</v>
      </c>
      <c r="E414" s="319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5"/>
      <c r="S414" s="35"/>
      <c r="T414" s="36" t="s">
        <v>63</v>
      </c>
      <c r="U414" s="308">
        <v>28</v>
      </c>
      <c r="V414" s="309">
        <f t="shared" si="18"/>
        <v>28.799999999999997</v>
      </c>
      <c r="W414" s="37">
        <f>IFERROR(IF(V414=0,"",ROUNDUP(V414/H414,0)*0.00753),"")</f>
        <v>9.0359999999999996E-2</v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18">
        <v>4607091389982</v>
      </c>
      <c r="E415" s="319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53.333333333333329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54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0.59267999999999998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8" t="s">
        <v>63</v>
      </c>
      <c r="U417" s="310">
        <f>IFERROR(SUM(U406:U415),"0")</f>
        <v>248</v>
      </c>
      <c r="V417" s="310">
        <f>IFERROR(SUM(V406:V415),"0")</f>
        <v>250.56</v>
      </c>
      <c r="W417" s="38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18">
        <v>4607091388930</v>
      </c>
      <c r="E419" s="319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5"/>
      <c r="S419" s="35"/>
      <c r="T419" s="36" t="s">
        <v>63</v>
      </c>
      <c r="U419" s="308">
        <v>70</v>
      </c>
      <c r="V419" s="309">
        <f>IFERROR(IF(U419="",0,CEILING((U419/$H419),1)*$H419),"")</f>
        <v>73.92</v>
      </c>
      <c r="W419" s="37">
        <f>IFERROR(IF(V419=0,"",ROUNDUP(V419/H419,0)*0.01196),"")</f>
        <v>0.16744000000000001</v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18">
        <v>4680115880054</v>
      </c>
      <c r="E420" s="319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8" t="s">
        <v>65</v>
      </c>
      <c r="U421" s="310">
        <f>IFERROR(U419/H419,"0")+IFERROR(U420/H420,"0")</f>
        <v>13.257575757575758</v>
      </c>
      <c r="V421" s="310">
        <f>IFERROR(V419/H419,"0")+IFERROR(V420/H420,"0")</f>
        <v>14</v>
      </c>
      <c r="W421" s="310">
        <f>IFERROR(IF(W419="",0,W419),"0")+IFERROR(IF(W420="",0,W420),"0")</f>
        <v>0.16744000000000001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8" t="s">
        <v>63</v>
      </c>
      <c r="U422" s="310">
        <f>IFERROR(SUM(U419:U420),"0")</f>
        <v>70</v>
      </c>
      <c r="V422" s="310">
        <f>IFERROR(SUM(V419:V420),"0")</f>
        <v>73.92</v>
      </c>
      <c r="W422" s="38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18">
        <v>4680115883116</v>
      </c>
      <c r="E424" s="319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351" t="s">
        <v>581</v>
      </c>
      <c r="N424" s="321"/>
      <c r="O424" s="321"/>
      <c r="P424" s="321"/>
      <c r="Q424" s="319"/>
      <c r="R424" s="35"/>
      <c r="S424" s="35"/>
      <c r="T424" s="36" t="s">
        <v>63</v>
      </c>
      <c r="U424" s="308">
        <v>50</v>
      </c>
      <c r="V424" s="309">
        <f t="shared" ref="V424:V432" si="19">IFERROR(IF(U424="",0,CEILING((U424/$H424),1)*$H424),"")</f>
        <v>52.800000000000004</v>
      </c>
      <c r="W424" s="37">
        <f>IFERROR(IF(V424=0,"",ROUNDUP(V424/H424,0)*0.01196),"")</f>
        <v>0.1196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18">
        <v>4680115883093</v>
      </c>
      <c r="E425" s="319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2" t="s">
        <v>584</v>
      </c>
      <c r="N425" s="321"/>
      <c r="O425" s="321"/>
      <c r="P425" s="321"/>
      <c r="Q425" s="319"/>
      <c r="R425" s="35"/>
      <c r="S425" s="35"/>
      <c r="T425" s="36" t="s">
        <v>63</v>
      </c>
      <c r="U425" s="308">
        <v>100</v>
      </c>
      <c r="V425" s="309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18">
        <v>4680115883109</v>
      </c>
      <c r="E426" s="319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3" t="s">
        <v>587</v>
      </c>
      <c r="N426" s="321"/>
      <c r="O426" s="321"/>
      <c r="P426" s="321"/>
      <c r="Q426" s="319"/>
      <c r="R426" s="35"/>
      <c r="S426" s="35"/>
      <c r="T426" s="36" t="s">
        <v>63</v>
      </c>
      <c r="U426" s="308">
        <v>150</v>
      </c>
      <c r="V426" s="309">
        <f t="shared" si="19"/>
        <v>153.12</v>
      </c>
      <c r="W426" s="37">
        <f>IFERROR(IF(V426=0,"",ROUNDUP(V426/H426,0)*0.01196),"")</f>
        <v>0.34683999999999998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18">
        <v>4680115882072</v>
      </c>
      <c r="E427" s="319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354" t="s">
        <v>590</v>
      </c>
      <c r="N427" s="321"/>
      <c r="O427" s="321"/>
      <c r="P427" s="321"/>
      <c r="Q427" s="319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18">
        <v>4680115882072</v>
      </c>
      <c r="E428" s="319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355" t="s">
        <v>590</v>
      </c>
      <c r="N428" s="321"/>
      <c r="O428" s="321"/>
      <c r="P428" s="321"/>
      <c r="Q428" s="319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18">
        <v>4680115882102</v>
      </c>
      <c r="E429" s="319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594</v>
      </c>
      <c r="N429" s="321"/>
      <c r="O429" s="321"/>
      <c r="P429" s="321"/>
      <c r="Q429" s="319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18">
        <v>4680115882102</v>
      </c>
      <c r="E430" s="319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348" t="s">
        <v>594</v>
      </c>
      <c r="N430" s="321"/>
      <c r="O430" s="321"/>
      <c r="P430" s="321"/>
      <c r="Q430" s="319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18">
        <v>4680115882096</v>
      </c>
      <c r="E431" s="319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349" t="s">
        <v>598</v>
      </c>
      <c r="N431" s="321"/>
      <c r="O431" s="321"/>
      <c r="P431" s="321"/>
      <c r="Q431" s="319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18">
        <v>4680115882096</v>
      </c>
      <c r="E432" s="319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350" t="s">
        <v>598</v>
      </c>
      <c r="N432" s="321"/>
      <c r="O432" s="321"/>
      <c r="P432" s="321"/>
      <c r="Q432" s="319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56.818181818181813</v>
      </c>
      <c r="V433" s="310">
        <f>IFERROR(V424/H424,"0")+IFERROR(V425/H425,"0")+IFERROR(V426/H426,"0")+IFERROR(V427/H427,"0")+IFERROR(V428/H428,"0")+IFERROR(V429/H429,"0")+IFERROR(V430/H430,"0")+IFERROR(V431/H431,"0")+IFERROR(V432/H432,"0")</f>
        <v>58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0.69367999999999996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10">
        <f>IFERROR(SUM(U424:U432),"0")</f>
        <v>300</v>
      </c>
      <c r="V434" s="310">
        <f>IFERROR(SUM(V424:V432),"0")</f>
        <v>306.24</v>
      </c>
      <c r="W434" s="38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18">
        <v>4607091383409</v>
      </c>
      <c r="E436" s="319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18">
        <v>4607091383416</v>
      </c>
      <c r="E437" s="319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9"/>
      <c r="Y440" s="49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18">
        <v>4680115881099</v>
      </c>
      <c r="E443" s="319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18">
        <v>4680115881150</v>
      </c>
      <c r="E444" s="319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5"/>
      <c r="S444" s="35"/>
      <c r="T444" s="36" t="s">
        <v>63</v>
      </c>
      <c r="U444" s="308">
        <v>70</v>
      </c>
      <c r="V444" s="309">
        <f>IFERROR(IF(U444="",0,CEILING((U444/$H444),1)*$H444),"")</f>
        <v>72</v>
      </c>
      <c r="W444" s="37">
        <f>IFERROR(IF(V444=0,"",ROUNDUP(V444/H444,0)*0.02175),"")</f>
        <v>0.1305</v>
      </c>
      <c r="X444" s="57"/>
      <c r="Y444" s="58"/>
      <c r="AC444" s="294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8" t="s">
        <v>65</v>
      </c>
      <c r="U445" s="310">
        <f>IFERROR(U443/H443,"0")+IFERROR(U444/H444,"0")</f>
        <v>5.833333333333333</v>
      </c>
      <c r="V445" s="310">
        <f>IFERROR(V443/H443,"0")+IFERROR(V444/H444,"0")</f>
        <v>6</v>
      </c>
      <c r="W445" s="310">
        <f>IFERROR(IF(W443="",0,W443),"0")+IFERROR(IF(W444="",0,W444),"0")</f>
        <v>0.1305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8" t="s">
        <v>63</v>
      </c>
      <c r="U446" s="310">
        <f>IFERROR(SUM(U443:U444),"0")</f>
        <v>70</v>
      </c>
      <c r="V446" s="310">
        <f>IFERROR(SUM(V443:V444),"0")</f>
        <v>72</v>
      </c>
      <c r="W446" s="38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18">
        <v>4680115881112</v>
      </c>
      <c r="E448" s="319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18">
        <v>4680115881129</v>
      </c>
      <c r="E449" s="319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18">
        <v>4680115881167</v>
      </c>
      <c r="E453" s="319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18">
        <v>4680115881136</v>
      </c>
      <c r="E454" s="319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5"/>
      <c r="S454" s="35"/>
      <c r="T454" s="36" t="s">
        <v>63</v>
      </c>
      <c r="U454" s="308">
        <v>10</v>
      </c>
      <c r="V454" s="309">
        <f>IFERROR(IF(U454="",0,CEILING((U454/$H454),1)*$H454),"")</f>
        <v>13.14</v>
      </c>
      <c r="W454" s="37">
        <f>IFERROR(IF(V454=0,"",ROUNDUP(V454/H454,0)*0.00753),"")</f>
        <v>2.2589999999999999E-2</v>
      </c>
      <c r="X454" s="57"/>
      <c r="Y454" s="58"/>
      <c r="AC454" s="298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0">
        <f>IFERROR(U453/H453,"0")+IFERROR(U454/H454,"0")</f>
        <v>2.2831050228310503</v>
      </c>
      <c r="V455" s="310">
        <f>IFERROR(V453/H453,"0")+IFERROR(V454/H454,"0")</f>
        <v>3</v>
      </c>
      <c r="W455" s="310">
        <f>IFERROR(IF(W453="",0,W453),"0")+IFERROR(IF(W454="",0,W454),"0")</f>
        <v>2.2589999999999999E-2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0">
        <f>IFERROR(SUM(U453:U454),"0")</f>
        <v>10</v>
      </c>
      <c r="V456" s="310">
        <f>IFERROR(SUM(V453:V454),"0")</f>
        <v>13.14</v>
      </c>
      <c r="W456" s="38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18">
        <v>4680115881143</v>
      </c>
      <c r="E458" s="319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5"/>
      <c r="S458" s="35"/>
      <c r="T458" s="36" t="s">
        <v>63</v>
      </c>
      <c r="U458" s="308">
        <v>500</v>
      </c>
      <c r="V458" s="309">
        <f>IFERROR(IF(U458="",0,CEILING((U458/$H458),1)*$H458),"")</f>
        <v>507</v>
      </c>
      <c r="W458" s="37">
        <f>IFERROR(IF(V458=0,"",ROUNDUP(V458/H458,0)*0.02175),"")</f>
        <v>1.4137499999999998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18">
        <v>4680115881068</v>
      </c>
      <c r="E459" s="319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18">
        <v>4680115881075</v>
      </c>
      <c r="E460" s="319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8" t="s">
        <v>65</v>
      </c>
      <c r="U461" s="310">
        <f>IFERROR(U458/H458,"0")+IFERROR(U459/H459,"0")+IFERROR(U460/H460,"0")</f>
        <v>64.102564102564102</v>
      </c>
      <c r="V461" s="310">
        <f>IFERROR(V458/H458,"0")+IFERROR(V459/H459,"0")+IFERROR(V460/H460,"0")</f>
        <v>65</v>
      </c>
      <c r="W461" s="310">
        <f>IFERROR(IF(W458="",0,W458),"0")+IFERROR(IF(W459="",0,W459),"0")+IFERROR(IF(W460="",0,W460),"0")</f>
        <v>1.4137499999999998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8" t="s">
        <v>63</v>
      </c>
      <c r="U462" s="310">
        <f>IFERROR(SUM(U458:U460),"0")</f>
        <v>500</v>
      </c>
      <c r="V462" s="310">
        <f>IFERROR(SUM(V458:V460),"0")</f>
        <v>507</v>
      </c>
      <c r="W462" s="38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17583.099999999999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17728.27</v>
      </c>
      <c r="W463" s="38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18740.892027774353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18895.445000000003</v>
      </c>
      <c r="W464" s="38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35</v>
      </c>
      <c r="W465" s="38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8" t="s">
        <v>63</v>
      </c>
      <c r="U466" s="310">
        <f>GrossWeightTotal+PalletQtyTotal*25</f>
        <v>19590.892027774353</v>
      </c>
      <c r="V466" s="310">
        <f>GrossWeightTotalR+PalletQtyTotalR*25</f>
        <v>19770.445000000003</v>
      </c>
      <c r="W466" s="38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3752.0055184119101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3778</v>
      </c>
      <c r="W467" s="38"/>
      <c r="X467" s="311"/>
      <c r="Y467" s="311"/>
    </row>
    <row r="468" spans="1:28" ht="14.25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39.197180000000003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1"/>
      <c r="T470" s="1"/>
      <c r="Y470" s="53"/>
      <c r="AB470" s="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1"/>
      <c r="T471" s="1"/>
      <c r="Y471" s="53"/>
      <c r="AB471" s="1"/>
    </row>
    <row r="472" spans="1:28" ht="13.5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167.4</v>
      </c>
      <c r="D473" s="47">
        <f>IFERROR(V56*1,"0")+IFERROR(V57*1,"0")+IFERROR(V58*1,"0")</f>
        <v>957.6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2291.1</v>
      </c>
      <c r="F473" s="47">
        <f>IFERROR(V122*1,"0")+IFERROR(V123*1,"0")+IFERROR(V124*1,"0")+IFERROR(V125*1,"0")</f>
        <v>766.8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579.6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2729.4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678.3</v>
      </c>
      <c r="K473" s="47">
        <f>IFERROR(V251*1,"0")+IFERROR(V252*1,"0")+IFERROR(V253*1,"0")+IFERROR(V254*1,"0")+IFERROR(V255*1,"0")+IFERROR(V256*1,"0")+IFERROR(V257*1,"0")+IFERROR(V261*1,"0")+IFERROR(V262*1,"0")</f>
        <v>54</v>
      </c>
      <c r="L473" s="47">
        <f>IFERROR(V267*1,"0")+IFERROR(V268*1,"0")+IFERROR(V272*1,"0")+IFERROR(V273*1,"0")+IFERROR(V274*1,"0")+IFERROR(V278*1,"0")+IFERROR(V282*1,"0")</f>
        <v>1146.2099999999998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6314.2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100.8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598.20000000000005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121.80000000000001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630.72</v>
      </c>
      <c r="R473" s="47">
        <f>IFERROR(V443*1,"0")+IFERROR(V444*1,"0")+IFERROR(V448*1,"0")+IFERROR(V449*1,"0")+IFERROR(V453*1,"0")+IFERROR(V454*1,"0")+IFERROR(V458*1,"0")+IFERROR(V459*1,"0")+IFERROR(V460*1,"0")</f>
        <v>592.14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2023-08-24T10:23:49Z</dcterms:modified>
</cp:coreProperties>
</file>