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9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V459" i="1"/>
  <c r="W459" i="1" s="1"/>
  <c r="M459" i="1"/>
  <c r="W458" i="1"/>
  <c r="V458" i="1"/>
  <c r="M458" i="1"/>
  <c r="V456" i="1"/>
  <c r="U456" i="1"/>
  <c r="U455" i="1"/>
  <c r="W454" i="1"/>
  <c r="V454" i="1"/>
  <c r="M454" i="1"/>
  <c r="V453" i="1"/>
  <c r="V455" i="1" s="1"/>
  <c r="M453" i="1"/>
  <c r="U451" i="1"/>
  <c r="U450" i="1"/>
  <c r="V449" i="1"/>
  <c r="W449" i="1" s="1"/>
  <c r="M449" i="1"/>
  <c r="V448" i="1"/>
  <c r="M448" i="1"/>
  <c r="U446" i="1"/>
  <c r="U445" i="1"/>
  <c r="V444" i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U406" i="1"/>
  <c r="U405" i="1"/>
  <c r="V404" i="1"/>
  <c r="W404" i="1" s="1"/>
  <c r="W405" i="1" s="1"/>
  <c r="M404" i="1"/>
  <c r="U402" i="1"/>
  <c r="U401" i="1"/>
  <c r="W400" i="1"/>
  <c r="W401" i="1" s="1"/>
  <c r="V400" i="1"/>
  <c r="M400" i="1"/>
  <c r="U398" i="1"/>
  <c r="W397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V397" i="1" s="1"/>
  <c r="M390" i="1"/>
  <c r="V388" i="1"/>
  <c r="U388" i="1"/>
  <c r="U387" i="1"/>
  <c r="W386" i="1"/>
  <c r="V386" i="1"/>
  <c r="M386" i="1"/>
  <c r="W385" i="1"/>
  <c r="W387" i="1" s="1"/>
  <c r="V385" i="1"/>
  <c r="V387" i="1" s="1"/>
  <c r="M385" i="1"/>
  <c r="U382" i="1"/>
  <c r="U381" i="1"/>
  <c r="V380" i="1"/>
  <c r="U378" i="1"/>
  <c r="U377" i="1"/>
  <c r="V376" i="1"/>
  <c r="M376" i="1"/>
  <c r="V375" i="1"/>
  <c r="W375" i="1" s="1"/>
  <c r="M375" i="1"/>
  <c r="W374" i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5" i="1"/>
  <c r="U345" i="1"/>
  <c r="U344" i="1"/>
  <c r="W343" i="1"/>
  <c r="V343" i="1"/>
  <c r="M343" i="1"/>
  <c r="W342" i="1"/>
  <c r="W344" i="1" s="1"/>
  <c r="V342" i="1"/>
  <c r="V344" i="1" s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M330" i="1"/>
  <c r="W329" i="1"/>
  <c r="V329" i="1"/>
  <c r="M329" i="1"/>
  <c r="U327" i="1"/>
  <c r="V326" i="1"/>
  <c r="U326" i="1"/>
  <c r="W325" i="1"/>
  <c r="V325" i="1"/>
  <c r="M325" i="1"/>
  <c r="W324" i="1"/>
  <c r="W326" i="1" s="1"/>
  <c r="V324" i="1"/>
  <c r="V327" i="1" s="1"/>
  <c r="M324" i="1"/>
  <c r="U322" i="1"/>
  <c r="U321" i="1"/>
  <c r="V320" i="1"/>
  <c r="W320" i="1" s="1"/>
  <c r="M320" i="1"/>
  <c r="V319" i="1"/>
  <c r="V322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U301" i="1"/>
  <c r="W300" i="1"/>
  <c r="V300" i="1"/>
  <c r="M300" i="1"/>
  <c r="V299" i="1"/>
  <c r="V301" i="1" s="1"/>
  <c r="M299" i="1"/>
  <c r="U297" i="1"/>
  <c r="U296" i="1"/>
  <c r="V295" i="1"/>
  <c r="W295" i="1" s="1"/>
  <c r="M295" i="1"/>
  <c r="W294" i="1"/>
  <c r="V294" i="1"/>
  <c r="M294" i="1"/>
  <c r="V293" i="1"/>
  <c r="W293" i="1" s="1"/>
  <c r="W292" i="1"/>
  <c r="V292" i="1"/>
  <c r="M292" i="1"/>
  <c r="V291" i="1"/>
  <c r="W291" i="1" s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V283" i="1" s="1"/>
  <c r="M282" i="1"/>
  <c r="U280" i="1"/>
  <c r="U279" i="1"/>
  <c r="V278" i="1"/>
  <c r="V279" i="1" s="1"/>
  <c r="M278" i="1"/>
  <c r="V276" i="1"/>
  <c r="U276" i="1"/>
  <c r="U275" i="1"/>
  <c r="W274" i="1"/>
  <c r="V274" i="1"/>
  <c r="M274" i="1"/>
  <c r="V273" i="1"/>
  <c r="M273" i="1"/>
  <c r="V272" i="1"/>
  <c r="M272" i="1"/>
  <c r="V270" i="1"/>
  <c r="U270" i="1"/>
  <c r="V269" i="1"/>
  <c r="U269" i="1"/>
  <c r="V268" i="1"/>
  <c r="W268" i="1" s="1"/>
  <c r="M268" i="1"/>
  <c r="W267" i="1"/>
  <c r="W269" i="1" s="1"/>
  <c r="V267" i="1"/>
  <c r="M267" i="1"/>
  <c r="U264" i="1"/>
  <c r="V263" i="1"/>
  <c r="U263" i="1"/>
  <c r="W262" i="1"/>
  <c r="V262" i="1"/>
  <c r="M262" i="1"/>
  <c r="V261" i="1"/>
  <c r="W261" i="1" s="1"/>
  <c r="W263" i="1" s="1"/>
  <c r="M261" i="1"/>
  <c r="U259" i="1"/>
  <c r="U258" i="1"/>
  <c r="W257" i="1"/>
  <c r="V257" i="1"/>
  <c r="M257" i="1"/>
  <c r="V256" i="1"/>
  <c r="W256" i="1" s="1"/>
  <c r="M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M251" i="1"/>
  <c r="U248" i="1"/>
  <c r="U247" i="1"/>
  <c r="V246" i="1"/>
  <c r="M246" i="1"/>
  <c r="W245" i="1"/>
  <c r="V245" i="1"/>
  <c r="M245" i="1"/>
  <c r="V244" i="1"/>
  <c r="W244" i="1" s="1"/>
  <c r="M244" i="1"/>
  <c r="V242" i="1"/>
  <c r="U242" i="1"/>
  <c r="U241" i="1"/>
  <c r="W240" i="1"/>
  <c r="V240" i="1"/>
  <c r="M240" i="1"/>
  <c r="V239" i="1"/>
  <c r="W239" i="1" s="1"/>
  <c r="W241" i="1" s="1"/>
  <c r="W238" i="1"/>
  <c r="V238" i="1"/>
  <c r="U236" i="1"/>
  <c r="U235" i="1"/>
  <c r="V234" i="1"/>
  <c r="W234" i="1" s="1"/>
  <c r="M234" i="1"/>
  <c r="V233" i="1"/>
  <c r="V236" i="1" s="1"/>
  <c r="M233" i="1"/>
  <c r="V232" i="1"/>
  <c r="W232" i="1" s="1"/>
  <c r="M232" i="1"/>
  <c r="W231" i="1"/>
  <c r="V231" i="1"/>
  <c r="V235" i="1" s="1"/>
  <c r="M231" i="1"/>
  <c r="U229" i="1"/>
  <c r="V228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W222" i="1"/>
  <c r="W228" i="1" s="1"/>
  <c r="V222" i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W215" i="1"/>
  <c r="W219" i="1" s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W206" i="1"/>
  <c r="V206" i="1"/>
  <c r="M206" i="1"/>
  <c r="W205" i="1"/>
  <c r="V205" i="1"/>
  <c r="M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M196" i="1"/>
  <c r="W195" i="1"/>
  <c r="V195" i="1"/>
  <c r="M195" i="1"/>
  <c r="V194" i="1"/>
  <c r="W194" i="1" s="1"/>
  <c r="M194" i="1"/>
  <c r="W193" i="1"/>
  <c r="V193" i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V165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V160" i="1"/>
  <c r="M160" i="1"/>
  <c r="U158" i="1"/>
  <c r="U157" i="1"/>
  <c r="V156" i="1"/>
  <c r="W156" i="1" s="1"/>
  <c r="M156" i="1"/>
  <c r="V155" i="1"/>
  <c r="V153" i="1"/>
  <c r="U153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G473" i="1" s="1"/>
  <c r="M131" i="1"/>
  <c r="U127" i="1"/>
  <c r="U126" i="1"/>
  <c r="W125" i="1"/>
  <c r="V125" i="1"/>
  <c r="M125" i="1"/>
  <c r="V124" i="1"/>
  <c r="W124" i="1" s="1"/>
  <c r="M124" i="1"/>
  <c r="V123" i="1"/>
  <c r="W123" i="1" s="1"/>
  <c r="M123" i="1"/>
  <c r="V122" i="1"/>
  <c r="W122" i="1" s="1"/>
  <c r="W126" i="1" s="1"/>
  <c r="M122" i="1"/>
  <c r="U119" i="1"/>
  <c r="U118" i="1"/>
  <c r="W117" i="1"/>
  <c r="V117" i="1"/>
  <c r="V116" i="1"/>
  <c r="W116" i="1" s="1"/>
  <c r="M116" i="1"/>
  <c r="V115" i="1"/>
  <c r="W115" i="1" s="1"/>
  <c r="M115" i="1"/>
  <c r="W114" i="1"/>
  <c r="V114" i="1"/>
  <c r="M114" i="1"/>
  <c r="U112" i="1"/>
  <c r="U111" i="1"/>
  <c r="W110" i="1"/>
  <c r="V110" i="1"/>
  <c r="M110" i="1"/>
  <c r="W109" i="1"/>
  <c r="V109" i="1"/>
  <c r="V108" i="1"/>
  <c r="W108" i="1" s="1"/>
  <c r="V107" i="1"/>
  <c r="W107" i="1" s="1"/>
  <c r="V106" i="1"/>
  <c r="W106" i="1" s="1"/>
  <c r="M106" i="1"/>
  <c r="W105" i="1"/>
  <c r="V105" i="1"/>
  <c r="M105" i="1"/>
  <c r="V104" i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M92" i="1"/>
  <c r="U90" i="1"/>
  <c r="U89" i="1"/>
  <c r="V88" i="1"/>
  <c r="W88" i="1" s="1"/>
  <c r="M88" i="1"/>
  <c r="V87" i="1"/>
  <c r="W87" i="1" s="1"/>
  <c r="M87" i="1"/>
  <c r="W86" i="1"/>
  <c r="V86" i="1"/>
  <c r="V85" i="1"/>
  <c r="W85" i="1" s="1"/>
  <c r="M85" i="1"/>
  <c r="V84" i="1"/>
  <c r="W84" i="1" s="1"/>
  <c r="V83" i="1"/>
  <c r="V90" i="1" s="1"/>
  <c r="M83" i="1"/>
  <c r="U81" i="1"/>
  <c r="U80" i="1"/>
  <c r="W79" i="1"/>
  <c r="V79" i="1"/>
  <c r="M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U60" i="1"/>
  <c r="U59" i="1"/>
  <c r="V58" i="1"/>
  <c r="V57" i="1"/>
  <c r="W57" i="1" s="1"/>
  <c r="M57" i="1"/>
  <c r="V56" i="1"/>
  <c r="W56" i="1" s="1"/>
  <c r="M56" i="1"/>
  <c r="U53" i="1"/>
  <c r="U52" i="1"/>
  <c r="W51" i="1"/>
  <c r="V51" i="1"/>
  <c r="M51" i="1"/>
  <c r="W50" i="1"/>
  <c r="W52" i="1" s="1"/>
  <c r="V50" i="1"/>
  <c r="V52" i="1" s="1"/>
  <c r="M50" i="1"/>
  <c r="U46" i="1"/>
  <c r="U45" i="1"/>
  <c r="V44" i="1"/>
  <c r="W44" i="1" s="1"/>
  <c r="W45" i="1" s="1"/>
  <c r="M44" i="1"/>
  <c r="U42" i="1"/>
  <c r="U41" i="1"/>
  <c r="W40" i="1"/>
  <c r="W41" i="1" s="1"/>
  <c r="V40" i="1"/>
  <c r="M40" i="1"/>
  <c r="U38" i="1"/>
  <c r="U37" i="1"/>
  <c r="V36" i="1"/>
  <c r="W36" i="1" s="1"/>
  <c r="M36" i="1"/>
  <c r="V35" i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V33" i="1" s="1"/>
  <c r="M26" i="1"/>
  <c r="V24" i="1"/>
  <c r="U24" i="1"/>
  <c r="V23" i="1"/>
  <c r="U23" i="1"/>
  <c r="V22" i="1"/>
  <c r="M22" i="1"/>
  <c r="H10" i="1"/>
  <c r="J9" i="1"/>
  <c r="H9" i="1"/>
  <c r="A9" i="1"/>
  <c r="F10" i="1" s="1"/>
  <c r="D7" i="1"/>
  <c r="N6" i="1"/>
  <c r="M2" i="1"/>
  <c r="U467" i="1" l="1"/>
  <c r="V59" i="1"/>
  <c r="D473" i="1"/>
  <c r="W80" i="1"/>
  <c r="V102" i="1"/>
  <c r="W92" i="1"/>
  <c r="W101" i="1" s="1"/>
  <c r="W246" i="1"/>
  <c r="V248" i="1"/>
  <c r="W58" i="1"/>
  <c r="W59" i="1" s="1"/>
  <c r="W83" i="1"/>
  <c r="W89" i="1" s="1"/>
  <c r="V111" i="1"/>
  <c r="W118" i="1"/>
  <c r="W184" i="1"/>
  <c r="W460" i="1"/>
  <c r="V461" i="1"/>
  <c r="V53" i="1"/>
  <c r="E473" i="1"/>
  <c r="V80" i="1"/>
  <c r="V81" i="1"/>
  <c r="V101" i="1"/>
  <c r="W104" i="1"/>
  <c r="W111" i="1" s="1"/>
  <c r="V112" i="1"/>
  <c r="V119" i="1"/>
  <c r="W131" i="1"/>
  <c r="W134" i="1" s="1"/>
  <c r="V220" i="1"/>
  <c r="L473" i="1"/>
  <c r="W273" i="1"/>
  <c r="W330" i="1"/>
  <c r="W333" i="1" s="1"/>
  <c r="V334" i="1"/>
  <c r="W419" i="1"/>
  <c r="W444" i="1"/>
  <c r="V445" i="1"/>
  <c r="C473" i="1"/>
  <c r="V89" i="1"/>
  <c r="W376" i="1"/>
  <c r="W377" i="1" s="1"/>
  <c r="V377" i="1"/>
  <c r="U463" i="1"/>
  <c r="V45" i="1"/>
  <c r="V46" i="1"/>
  <c r="V134" i="1"/>
  <c r="V184" i="1"/>
  <c r="W196" i="1"/>
  <c r="W208" i="1" s="1"/>
  <c r="V208" i="1"/>
  <c r="V259" i="1"/>
  <c r="W461" i="1"/>
  <c r="V32" i="1"/>
  <c r="V37" i="1"/>
  <c r="V38" i="1"/>
  <c r="W35" i="1"/>
  <c r="W37" i="1" s="1"/>
  <c r="V465" i="1"/>
  <c r="V41" i="1"/>
  <c r="V42" i="1"/>
  <c r="V135" i="1"/>
  <c r="I473" i="1"/>
  <c r="V152" i="1"/>
  <c r="W150" i="1"/>
  <c r="W152" i="1" s="1"/>
  <c r="W164" i="1"/>
  <c r="V185" i="1"/>
  <c r="W247" i="1"/>
  <c r="V296" i="1"/>
  <c r="M473" i="1"/>
  <c r="V297" i="1"/>
  <c r="W288" i="1"/>
  <c r="W296" i="1" s="1"/>
  <c r="N473" i="1"/>
  <c r="V337" i="1"/>
  <c r="V338" i="1"/>
  <c r="W336" i="1"/>
  <c r="W337" i="1" s="1"/>
  <c r="K473" i="1"/>
  <c r="V333" i="1"/>
  <c r="W360" i="1"/>
  <c r="V381" i="1"/>
  <c r="V382" i="1"/>
  <c r="A10" i="1"/>
  <c r="B473" i="1"/>
  <c r="V464" i="1"/>
  <c r="V60" i="1"/>
  <c r="V118" i="1"/>
  <c r="V127" i="1"/>
  <c r="V146" i="1"/>
  <c r="V158" i="1"/>
  <c r="W155" i="1"/>
  <c r="W157" i="1" s="1"/>
  <c r="V164" i="1"/>
  <c r="V190" i="1"/>
  <c r="W187" i="1"/>
  <c r="W189" i="1" s="1"/>
  <c r="V229" i="1"/>
  <c r="W233" i="1"/>
  <c r="W235" i="1" s="1"/>
  <c r="V241" i="1"/>
  <c r="V247" i="1"/>
  <c r="V264" i="1"/>
  <c r="V275" i="1"/>
  <c r="W272" i="1"/>
  <c r="W275" i="1" s="1"/>
  <c r="W282" i="1"/>
  <c r="W283" i="1" s="1"/>
  <c r="V284" i="1"/>
  <c r="W299" i="1"/>
  <c r="W301" i="1" s="1"/>
  <c r="W319" i="1"/>
  <c r="W321" i="1" s="1"/>
  <c r="V368" i="1"/>
  <c r="W380" i="1"/>
  <c r="W381" i="1" s="1"/>
  <c r="W422" i="1"/>
  <c r="W424" i="1" s="1"/>
  <c r="W438" i="1"/>
  <c r="R473" i="1"/>
  <c r="V450" i="1"/>
  <c r="V451" i="1"/>
  <c r="W448" i="1"/>
  <c r="W450" i="1" s="1"/>
  <c r="O473" i="1"/>
  <c r="V302" i="1"/>
  <c r="V361" i="1"/>
  <c r="V405" i="1"/>
  <c r="V406" i="1"/>
  <c r="F9" i="1"/>
  <c r="W22" i="1"/>
  <c r="W23" i="1" s="1"/>
  <c r="W26" i="1"/>
  <c r="W32" i="1" s="1"/>
  <c r="F473" i="1"/>
  <c r="V126" i="1"/>
  <c r="W138" i="1"/>
  <c r="W146" i="1" s="1"/>
  <c r="V147" i="1"/>
  <c r="V157" i="1"/>
  <c r="V189" i="1"/>
  <c r="J473" i="1"/>
  <c r="V209" i="1"/>
  <c r="V258" i="1"/>
  <c r="W251" i="1"/>
  <c r="W258" i="1" s="1"/>
  <c r="W278" i="1"/>
  <c r="W279" i="1" s="1"/>
  <c r="V280" i="1"/>
  <c r="V360" i="1"/>
  <c r="W367" i="1"/>
  <c r="V378" i="1"/>
  <c r="V401" i="1"/>
  <c r="V402" i="1"/>
  <c r="V419" i="1"/>
  <c r="Q473" i="1"/>
  <c r="V420" i="1"/>
  <c r="W433" i="1"/>
  <c r="V434" i="1"/>
  <c r="W453" i="1"/>
  <c r="W455" i="1" s="1"/>
  <c r="V462" i="1"/>
  <c r="U466" i="1"/>
  <c r="H473" i="1"/>
  <c r="P473" i="1"/>
  <c r="V367" i="1"/>
  <c r="V398" i="1"/>
  <c r="V433" i="1"/>
  <c r="V321" i="1"/>
  <c r="W443" i="1"/>
  <c r="W445" i="1" s="1"/>
  <c r="V446" i="1"/>
  <c r="V467" i="1" l="1"/>
  <c r="V463" i="1"/>
  <c r="W468" i="1"/>
  <c r="V466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<sst xmlns="http://schemas.openxmlformats.org/spreadsheetml/2006/main" count="1700" uniqueCount="653">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</sst>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465" sqref="U46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 t="s">
        <v>652</v>
      </c>
      <c r="I5" s="321"/>
      <c r="J5" s="321"/>
      <c r="K5" s="319"/>
      <c r="M5" s="25" t="s">
        <v>10</v>
      </c>
      <c r="N5" s="322">
        <v>45165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Воскресенье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0.41666666666666669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45</v>
      </c>
      <c r="V51" s="307">
        <f>IFERROR(IF(U51="",0,CEILING((U51/$H51),1)*$H51),"")</f>
        <v>45.900000000000006</v>
      </c>
      <c r="W51" s="37">
        <f>IFERROR(IF(V51=0,"",ROUNDUP(V51/H51,0)*0.00753),"")</f>
        <v>0.12801000000000001</v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16.666666666666664</v>
      </c>
      <c r="V52" s="308">
        <f>IFERROR(V50/H50,"0")+IFERROR(V51/H51,"0")</f>
        <v>17</v>
      </c>
      <c r="W52" s="308">
        <f>IFERROR(IF(W50="",0,W50),"0")+IFERROR(IF(W51="",0,W51),"0")</f>
        <v>0.12801000000000001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45</v>
      </c>
      <c r="V53" s="308">
        <f>IFERROR(SUM(V50:V51),"0")</f>
        <v>45.900000000000006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200</v>
      </c>
      <c r="V56" s="307">
        <f>IFERROR(IF(U56="",0,CEILING((U56/$H56),1)*$H56),"")</f>
        <v>205.20000000000002</v>
      </c>
      <c r="W56" s="37">
        <f>IFERROR(IF(V56=0,"",ROUNDUP(V56/H56,0)*0.02175),"")</f>
        <v>0.41324999999999995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90</v>
      </c>
      <c r="V57" s="307">
        <f>IFERROR(IF(U57="",0,CEILING((U57/$H57),1)*$H57),"")</f>
        <v>90</v>
      </c>
      <c r="W57" s="37">
        <f>IFERROR(IF(V57=0,"",ROUNDUP(V57/H57,0)*0.00937),"")</f>
        <v>0.18740000000000001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38.518518518518519</v>
      </c>
      <c r="V59" s="308">
        <f>IFERROR(V56/H56,"0")+IFERROR(V57/H57,"0")+IFERROR(V58/H58,"0")</f>
        <v>39</v>
      </c>
      <c r="W59" s="308">
        <f>IFERROR(IF(W56="",0,W56),"0")+IFERROR(IF(W57="",0,W57),"0")+IFERROR(IF(W58="",0,W58),"0")</f>
        <v>0.60064999999999991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290</v>
      </c>
      <c r="V60" s="308">
        <f>IFERROR(SUM(V56:V58),"0")</f>
        <v>295.20000000000005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20</v>
      </c>
      <c r="V66" s="307">
        <f t="shared" si="2"/>
        <v>21.6</v>
      </c>
      <c r="W66" s="37">
        <f>IFERROR(IF(V66=0,"",ROUNDUP(V66/H66,0)*0.02175),"")</f>
        <v>4.3499999999999997E-2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135</v>
      </c>
      <c r="V78" s="307">
        <f t="shared" si="2"/>
        <v>135</v>
      </c>
      <c r="W78" s="37">
        <f>IFERROR(IF(V78=0,"",ROUNDUP(V78/H78,0)*0.00937),"")</f>
        <v>0.28110000000000002</v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31.851851851851851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32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0.3246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155</v>
      </c>
      <c r="V81" s="308">
        <f>IFERROR(SUM(V63:V79),"0")</f>
        <v>156.6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30</v>
      </c>
      <c r="V104" s="307">
        <f t="shared" ref="V104:V110" si="6">IFERROR(IF(U104="",0,CEILING((U104/$H104),1)*$H104),"")</f>
        <v>32.4</v>
      </c>
      <c r="W104" s="37">
        <f>IFERROR(IF(V104=0,"",ROUNDUP(V104/H104,0)*0.02175),"")</f>
        <v>8.6999999999999994E-2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135</v>
      </c>
      <c r="V107" s="307">
        <f t="shared" si="6"/>
        <v>135</v>
      </c>
      <c r="W107" s="37">
        <f>IFERROR(IF(V107=0,"",ROUNDUP(V107/H107,0)*0.00753),"")</f>
        <v>0.3765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25</v>
      </c>
      <c r="V110" s="307">
        <f t="shared" si="6"/>
        <v>27</v>
      </c>
      <c r="W110" s="37">
        <f>IFERROR(IF(V110=0,"",ROUNDUP(V110/H110,0)*0.00753),"")</f>
        <v>6.7769999999999997E-2</v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62.037037037037038</v>
      </c>
      <c r="V111" s="308">
        <f>IFERROR(V104/H104,"0")+IFERROR(V105/H105,"0")+IFERROR(V106/H106,"0")+IFERROR(V107/H107,"0")+IFERROR(V108/H108,"0")+IFERROR(V109/H109,"0")+IFERROR(V110/H110,"0")</f>
        <v>63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0.53127000000000002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190</v>
      </c>
      <c r="V112" s="308">
        <f>IFERROR(SUM(V104:V110),"0")</f>
        <v>194.4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100</v>
      </c>
      <c r="V122" s="307">
        <f>IFERROR(IF(U122="",0,CEILING((U122/$H122),1)*$H122),"")</f>
        <v>105.3</v>
      </c>
      <c r="W122" s="37">
        <f>IFERROR(IF(V122=0,"",ROUNDUP(V122/H122,0)*0.02175),"")</f>
        <v>0.28275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12.345679012345679</v>
      </c>
      <c r="V126" s="308">
        <f>IFERROR(V122/H122,"0")+IFERROR(V123/H123,"0")+IFERROR(V124/H124,"0")+IFERROR(V125/H125,"0")</f>
        <v>13</v>
      </c>
      <c r="W126" s="308">
        <f>IFERROR(IF(W122="",0,W122),"0")+IFERROR(IF(W123="",0,W123),"0")+IFERROR(IF(W124="",0,W124),"0")+IFERROR(IF(W125="",0,W125),"0")</f>
        <v>0.28275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100</v>
      </c>
      <c r="V127" s="308">
        <f>IFERROR(SUM(V122:V125),"0")</f>
        <v>105.3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35</v>
      </c>
      <c r="V141" s="307">
        <f t="shared" si="7"/>
        <v>35.700000000000003</v>
      </c>
      <c r="W141" s="37">
        <f>IFERROR(IF(V141=0,"",ROUNDUP(V141/H141,0)*0.00502),"")</f>
        <v>8.5339999999999999E-2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16.666666666666664</v>
      </c>
      <c r="V146" s="308">
        <f>IFERROR(V138/H138,"0")+IFERROR(V139/H139,"0")+IFERROR(V140/H140,"0")+IFERROR(V141/H141,"0")+IFERROR(V142/H142,"0")+IFERROR(V143/H143,"0")+IFERROR(V144/H144,"0")+IFERROR(V145/H145,"0")</f>
        <v>17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8.5339999999999999E-2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35</v>
      </c>
      <c r="V147" s="308">
        <f>IFERROR(SUM(V138:V145),"0")</f>
        <v>35.700000000000003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30</v>
      </c>
      <c r="V160" s="307">
        <f>IFERROR(IF(U160="",0,CEILING((U160/$H160),1)*$H160),"")</f>
        <v>32.400000000000006</v>
      </c>
      <c r="W160" s="37">
        <f>IFERROR(IF(V160=0,"",ROUNDUP(V160/H160,0)*0.00937),"")</f>
        <v>5.6219999999999999E-2</v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30</v>
      </c>
      <c r="V161" s="307">
        <f>IFERROR(IF(U161="",0,CEILING((U161/$H161),1)*$H161),"")</f>
        <v>32.400000000000006</v>
      </c>
      <c r="W161" s="37">
        <f>IFERROR(IF(V161=0,"",ROUNDUP(V161/H161,0)*0.00937),"")</f>
        <v>5.6219999999999999E-2</v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50</v>
      </c>
      <c r="V162" s="307">
        <f>IFERROR(IF(U162="",0,CEILING((U162/$H162),1)*$H162),"")</f>
        <v>54</v>
      </c>
      <c r="W162" s="37">
        <f>IFERROR(IF(V162=0,"",ROUNDUP(V162/H162,0)*0.00937),"")</f>
        <v>9.3700000000000006E-2</v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50</v>
      </c>
      <c r="V163" s="307">
        <f>IFERROR(IF(U163="",0,CEILING((U163/$H163),1)*$H163),"")</f>
        <v>54</v>
      </c>
      <c r="W163" s="37">
        <f>IFERROR(IF(V163=0,"",ROUNDUP(V163/H163,0)*0.00937),"")</f>
        <v>9.3700000000000006E-2</v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29.62962962962963</v>
      </c>
      <c r="V164" s="308">
        <f>IFERROR(V160/H160,"0")+IFERROR(V161/H161,"0")+IFERROR(V162/H162,"0")+IFERROR(V163/H163,"0")</f>
        <v>32</v>
      </c>
      <c r="W164" s="308">
        <f>IFERROR(IF(W160="",0,W160),"0")+IFERROR(IF(W161="",0,W161),"0")+IFERROR(IF(W162="",0,W162),"0")+IFERROR(IF(W163="",0,W163),"0")</f>
        <v>0.29984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160</v>
      </c>
      <c r="V165" s="308">
        <f>IFERROR(SUM(V160:V163),"0")</f>
        <v>172.8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10</v>
      </c>
      <c r="V167" s="307">
        <f t="shared" ref="V167:V183" si="8">IFERROR(IF(U167="",0,CEILING((U167/$H167),1)*$H167),"")</f>
        <v>12</v>
      </c>
      <c r="W167" s="37">
        <f>IFERROR(IF(V167=0,"",ROUNDUP(V167/H167,0)*0.01196),"")</f>
        <v>3.5880000000000002E-2</v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240</v>
      </c>
      <c r="V173" s="307">
        <f t="shared" si="8"/>
        <v>240</v>
      </c>
      <c r="W173" s="37">
        <f>IFERROR(IF(V173=0,"",ROUNDUP(V173/H173,0)*0.00753),"")</f>
        <v>0.753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280</v>
      </c>
      <c r="V175" s="307">
        <f t="shared" si="8"/>
        <v>280.8</v>
      </c>
      <c r="W175" s="37">
        <f>IFERROR(IF(V175=0,"",ROUNDUP(V175/H175,0)*0.00753),"")</f>
        <v>0.88101000000000007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8</v>
      </c>
      <c r="V177" s="307">
        <f t="shared" si="8"/>
        <v>9.6</v>
      </c>
      <c r="W177" s="37">
        <f t="shared" ref="W177:W183" si="9">IFERROR(IF(V177=0,"",ROUNDUP(V177/H177,0)*0.00753),"")</f>
        <v>3.0120000000000001E-2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160</v>
      </c>
      <c r="V179" s="307">
        <f t="shared" si="8"/>
        <v>160.79999999999998</v>
      </c>
      <c r="W179" s="37">
        <f t="shared" si="9"/>
        <v>0.50451000000000001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289.16666666666669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291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2.20452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698</v>
      </c>
      <c r="V185" s="308">
        <f>IFERROR(SUM(V167:V183),"0")</f>
        <v>703.19999999999993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50</v>
      </c>
      <c r="V251" s="307">
        <f t="shared" ref="V251:V257" si="13">IFERROR(IF(U251="",0,CEILING((U251/$H251),1)*$H251),"")</f>
        <v>54</v>
      </c>
      <c r="W251" s="37">
        <f>IFERROR(IF(V251=0,"",ROUNDUP(V251/H251,0)*0.02175),"")</f>
        <v>0.10874999999999999</v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4.6296296296296298</v>
      </c>
      <c r="V258" s="308">
        <f>IFERROR(V251/H251,"0")+IFERROR(V252/H252,"0")+IFERROR(V253/H253,"0")+IFERROR(V254/H254,"0")+IFERROR(V255/H255,"0")+IFERROR(V256/H256,"0")+IFERROR(V257/H257,"0")</f>
        <v>5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0.10874999999999999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50</v>
      </c>
      <c r="V259" s="308">
        <f>IFERROR(SUM(V251:V257),"0")</f>
        <v>54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84.000000000000014</v>
      </c>
      <c r="V267" s="307">
        <f>IFERROR(IF(U267="",0,CEILING((U267/$H267),1)*$H267),"")</f>
        <v>84</v>
      </c>
      <c r="W267" s="37">
        <f>IFERROR(IF(V267=0,"",ROUNDUP(V267/H267,0)*0.00753),"")</f>
        <v>0.3765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50.000000000000007</v>
      </c>
      <c r="V269" s="308">
        <f>IFERROR(V267/H267,"0")+IFERROR(V268/H268,"0")</f>
        <v>50</v>
      </c>
      <c r="W269" s="308">
        <f>IFERROR(IF(W267="",0,W267),"0")+IFERROR(IF(W268="",0,W268),"0")</f>
        <v>0.3765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84.000000000000014</v>
      </c>
      <c r="V270" s="308">
        <f>IFERROR(SUM(V267:V268),"0")</f>
        <v>84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126</v>
      </c>
      <c r="V273" s="307">
        <f>IFERROR(IF(U273="",0,CEILING((U273/$H273),1)*$H273),"")</f>
        <v>126</v>
      </c>
      <c r="W273" s="37">
        <f>IFERROR(IF(V273=0,"",ROUNDUP(V273/H273,0)*0.00753),"")</f>
        <v>0.3765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50</v>
      </c>
      <c r="V275" s="308">
        <f>IFERROR(V272/H272,"0")+IFERROR(V273/H273,"0")+IFERROR(V274/H274,"0")</f>
        <v>50</v>
      </c>
      <c r="W275" s="308">
        <f>IFERROR(IF(W272="",0,W272),"0")+IFERROR(IF(W273="",0,W273),"0")+IFERROR(IF(W274="",0,W274),"0")</f>
        <v>0.3765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126</v>
      </c>
      <c r="V276" s="308">
        <f>IFERROR(SUM(V272:V274),"0")</f>
        <v>126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26.6</v>
      </c>
      <c r="V278" s="307">
        <f>IFERROR(IF(U278="",0,CEILING((U278/$H278),1)*$H278),"")</f>
        <v>27.36</v>
      </c>
      <c r="W278" s="37">
        <f>IFERROR(IF(V278=0,"",ROUNDUP(V278/H278,0)*0.00753),"")</f>
        <v>9.0359999999999996E-2</v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11.666666666666668</v>
      </c>
      <c r="V279" s="308">
        <f>IFERROR(V278/H278,"0")</f>
        <v>12</v>
      </c>
      <c r="W279" s="308">
        <f>IFERROR(IF(W278="",0,W278),"0")</f>
        <v>9.0359999999999996E-2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26.6</v>
      </c>
      <c r="V280" s="308">
        <f>IFERROR(SUM(V278:V278),"0")</f>
        <v>27.36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0</v>
      </c>
      <c r="V296" s="308">
        <f>IFERROR(V288/H288,"0")+IFERROR(V289/H289,"0")+IFERROR(V290/H290,"0")+IFERROR(V291/H291,"0")+IFERROR(V292/H292,"0")+IFERROR(V293/H293,"0")+IFERROR(V294/H294,"0")+IFERROR(V295/H295,"0")</f>
        <v>0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0</v>
      </c>
      <c r="V297" s="308">
        <f>IFERROR(SUM(V288:V295),"0")</f>
        <v>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300</v>
      </c>
      <c r="V299" s="307">
        <f>IFERROR(IF(U299="",0,CEILING((U299/$H299),1)*$H299),"")</f>
        <v>300</v>
      </c>
      <c r="W299" s="37">
        <f>IFERROR(IF(V299=0,"",ROUNDUP(V299/H299,0)*0.02175),"")</f>
        <v>0.43499999999999994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20</v>
      </c>
      <c r="V301" s="308">
        <f>IFERROR(V299/H299,"0")+IFERROR(V300/H300,"0")</f>
        <v>20</v>
      </c>
      <c r="W301" s="308">
        <f>IFERROR(IF(W299="",0,W299),"0")+IFERROR(IF(W300="",0,W300),"0")</f>
        <v>0.43499999999999994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300</v>
      </c>
      <c r="V302" s="308">
        <f>IFERROR(SUM(V299:V300),"0")</f>
        <v>300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100</v>
      </c>
      <c r="V308" s="307">
        <f>IFERROR(IF(U308="",0,CEILING((U308/$H308),1)*$H308),"")</f>
        <v>101.39999999999999</v>
      </c>
      <c r="W308" s="37">
        <f>IFERROR(IF(V308=0,"",ROUNDUP(V308/H308,0)*0.02175),"")</f>
        <v>0.28275</v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12.820512820512821</v>
      </c>
      <c r="V309" s="308">
        <f>IFERROR(V308/H308,"0")</f>
        <v>13</v>
      </c>
      <c r="W309" s="308">
        <f>IFERROR(IF(W308="",0,W308),"0")</f>
        <v>0.28275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100</v>
      </c>
      <c r="V310" s="308">
        <f>IFERROR(SUM(V308:V308),"0")</f>
        <v>101.39999999999999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100</v>
      </c>
      <c r="V312" s="307">
        <f>IFERROR(IF(U312="",0,CEILING((U312/$H312),1)*$H312),"")</f>
        <v>101.39999999999999</v>
      </c>
      <c r="W312" s="37">
        <f>IFERROR(IF(V312=0,"",ROUNDUP(V312/H312,0)*0.02175),"")</f>
        <v>0.28275</v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12.820512820512821</v>
      </c>
      <c r="V313" s="308">
        <f>IFERROR(V312/H312,"0")</f>
        <v>13</v>
      </c>
      <c r="W313" s="308">
        <f>IFERROR(IF(W312="",0,W312),"0")</f>
        <v>0.28275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100</v>
      </c>
      <c r="V314" s="308">
        <f>IFERROR(SUM(V312:V312),"0")</f>
        <v>101.39999999999999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13.5</v>
      </c>
      <c r="V343" s="307">
        <f>IFERROR(IF(U343="",0,CEILING((U343/$H343),1)*$H343),"")</f>
        <v>13.5</v>
      </c>
      <c r="W343" s="37">
        <f>IFERROR(IF(V343=0,"",ROUNDUP(V343/H343,0)*0.00753),"")</f>
        <v>3.7650000000000003E-2</v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5</v>
      </c>
      <c r="V344" s="308">
        <f>IFERROR(V342/H342,"0")+IFERROR(V343/H343,"0")</f>
        <v>5</v>
      </c>
      <c r="W344" s="308">
        <f>IFERROR(IF(W342="",0,W342),"0")+IFERROR(IF(W343="",0,W343),"0")</f>
        <v>3.7650000000000003E-2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13.5</v>
      </c>
      <c r="V345" s="308">
        <f>IFERROR(SUM(V342:V343),"0")</f>
        <v>13.5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35</v>
      </c>
      <c r="V352" s="307">
        <f t="shared" si="15"/>
        <v>35.700000000000003</v>
      </c>
      <c r="W352" s="37">
        <f t="shared" si="16"/>
        <v>8.5339999999999999E-2</v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16.666666666666664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17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8.5339999999999999E-2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35</v>
      </c>
      <c r="V361" s="308">
        <f>IFERROR(SUM(V347:V359),"0")</f>
        <v>35.700000000000003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17.5</v>
      </c>
      <c r="V395" s="307">
        <f t="shared" si="17"/>
        <v>18.900000000000002</v>
      </c>
      <c r="W395" s="37">
        <f>IFERROR(IF(V395=0,"",ROUNDUP(V395/H395,0)*0.00502),"")</f>
        <v>4.5179999999999998E-2</v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8.3333333333333321</v>
      </c>
      <c r="V397" s="308">
        <f>IFERROR(V390/H390,"0")+IFERROR(V391/H391,"0")+IFERROR(V392/H392,"0")+IFERROR(V393/H393,"0")+IFERROR(V394/H394,"0")+IFERROR(V395/H395,"0")+IFERROR(V396/H396,"0")</f>
        <v>9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4.5179999999999998E-2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17.5</v>
      </c>
      <c r="V398" s="308">
        <f>IFERROR(SUM(V390:V396),"0")</f>
        <v>18.900000000000002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200</v>
      </c>
      <c r="V411" s="307">
        <f t="shared" si="18"/>
        <v>200.64000000000001</v>
      </c>
      <c r="W411" s="37">
        <f>IFERROR(IF(V411=0,"",ROUNDUP(V411/H411,0)*0.01196),"")</f>
        <v>0.45448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37.878787878787875</v>
      </c>
      <c r="V419" s="308">
        <f>IFERROR(V410/H410,"0")+IFERROR(V411/H411,"0")+IFERROR(V412/H412,"0")+IFERROR(V413/H413,"0")+IFERROR(V414/H414,"0")+IFERROR(V415/H415,"0")+IFERROR(V416/H416,"0")+IFERROR(V417/H417,"0")+IFERROR(V418/H418,"0")</f>
        <v>38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0.45448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200</v>
      </c>
      <c r="V420" s="308">
        <f>IFERROR(SUM(V410:V418),"0")</f>
        <v>200.64000000000001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0</v>
      </c>
      <c r="V422" s="307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0</v>
      </c>
      <c r="V424" s="308">
        <f>IFERROR(V422/H422,"0")+IFERROR(V423/H423,"0")</f>
        <v>0</v>
      </c>
      <c r="W424" s="308">
        <f>IFERROR(IF(W422="",0,W422),"0")+IFERROR(IF(W423="",0,W423),"0")</f>
        <v>0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0</v>
      </c>
      <c r="V425" s="308">
        <f>IFERROR(SUM(V422:V423),"0")</f>
        <v>0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0</v>
      </c>
      <c r="V428" s="307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0</v>
      </c>
      <c r="V429" s="307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0</v>
      </c>
      <c r="V433" s="308">
        <f>IFERROR(V427/H427,"0")+IFERROR(V428/H428,"0")+IFERROR(V429/H429,"0")+IFERROR(V430/H430,"0")+IFERROR(V431/H431,"0")+IFERROR(V432/H432,"0")</f>
        <v>0</v>
      </c>
      <c r="W433" s="308">
        <f>IFERROR(IF(W427="",0,W427),"0")+IFERROR(IF(W428="",0,W428),"0")+IFERROR(IF(W429="",0,W429),"0")+IFERROR(IF(W430="",0,W430),"0")+IFERROR(IF(W431="",0,W431),"0")+IFERROR(IF(W432="",0,W432),"0")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0</v>
      </c>
      <c r="V434" s="308">
        <f>IFERROR(SUM(V427:V432),"0")</f>
        <v>0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2725.6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2772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2954.341235431235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3003.5639999999994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6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6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3104.341235431235</v>
      </c>
      <c r="V466" s="308">
        <f>GrossWeightTotalR+PalletQtyTotalR*25</f>
        <v>3153.5639999999994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726.69882586549249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736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7.0322399999999998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45.900000000000006</v>
      </c>
      <c r="D473" s="47">
        <f>IFERROR(V56*1,"0")+IFERROR(V57*1,"0")+IFERROR(V58*1,"0")</f>
        <v>295.20000000000005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351</v>
      </c>
      <c r="F473" s="47">
        <f>IFERROR(V122*1,"0")+IFERROR(V123*1,"0")+IFERROR(V124*1,"0")+IFERROR(V125*1,"0")</f>
        <v>105.3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35.700000000000003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876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54</v>
      </c>
      <c r="L473" s="47">
        <f>IFERROR(V267*1,"0")+IFERROR(V268*1,"0")+IFERROR(V272*1,"0")+IFERROR(V273*1,"0")+IFERROR(V274*1,"0")+IFERROR(V278*1,"0")+IFERROR(V282*1,"0")</f>
        <v>237.36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502.79999999999995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49.2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18.900000000000002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200.64000000000001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2023-08-25T10:50:49Z</dcterms:modified>
</cp:coreProperties>
</file>