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<sst xmlns="http://schemas.openxmlformats.org/spreadsheetml/2006/main" count="786" uniqueCount="328">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</sst>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/>
      <c r="I5" s="327"/>
      <c r="J5" s="327"/>
      <c r="K5" s="325"/>
      <c r="M5" s="25" t="s">
        <v>10</v>
      </c>
      <c r="N5" s="320">
        <v>45166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0.33333333333333331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167</v>
      </c>
      <c r="V30" s="154">
        <f>IFERROR(IF(U30="","",U30),"")</f>
        <v>167</v>
      </c>
      <c r="W30" s="37">
        <f>IFERROR(IF(U30="","",U30*0.00936),"")</f>
        <v>1.5631200000000001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167</v>
      </c>
      <c r="V32" s="155">
        <f>IFERROR(SUM(V28:V31),"0")</f>
        <v>167</v>
      </c>
      <c r="W32" s="155">
        <f>IFERROR(IF(W28="",0,W28),"0")+IFERROR(IF(W29="",0,W29),"0")+IFERROR(IF(W30="",0,W30),"0")+IFERROR(IF(W31="",0,W31),"0")</f>
        <v>1.5631200000000001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250.5</v>
      </c>
      <c r="V33" s="155">
        <f>IFERROR(SUMPRODUCT(V28:V31*H28:H31),"0")</f>
        <v>250.5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50</v>
      </c>
      <c r="V39" s="154">
        <f>IFERROR(IF(U39="","",U39),"")</f>
        <v>50</v>
      </c>
      <c r="W39" s="37">
        <f>IFERROR(IF(U39="","",U39*0.0155),"")</f>
        <v>0.77500000000000002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50</v>
      </c>
      <c r="V40" s="155">
        <f>IFERROR(SUM(V36:V39),"0")</f>
        <v>50</v>
      </c>
      <c r="W40" s="155">
        <f>IFERROR(IF(W36="",0,W36),"0")+IFERROR(IF(W37="",0,W37),"0")+IFERROR(IF(W38="",0,W38),"0")+IFERROR(IF(W39="",0,W39),"0")</f>
        <v>0.77500000000000002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300</v>
      </c>
      <c r="V41" s="155">
        <f>IFERROR(SUMPRODUCT(V36:V39*H36:H39),"0")</f>
        <v>300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99</v>
      </c>
      <c r="V55" s="154">
        <f t="shared" si="0"/>
        <v>99</v>
      </c>
      <c r="W55" s="37">
        <f t="shared" si="1"/>
        <v>1.5345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99</v>
      </c>
      <c r="V56" s="155">
        <f>IFERROR(SUM(V50:V55),"0")</f>
        <v>99</v>
      </c>
      <c r="W56" s="155">
        <f>IFERROR(IF(W50="",0,W50),"0")+IFERROR(IF(W51="",0,W51),"0")+IFERROR(IF(W52="",0,W52),"0")+IFERROR(IF(W53="",0,W53),"0")+IFERROR(IF(W54="",0,W54),"0")+IFERROR(IF(W55="",0,W55),"0")</f>
        <v>1.5345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712.80000000000007</v>
      </c>
      <c r="V57" s="155">
        <f>IFERROR(SUMPRODUCT(V50:V55*H50:H55),"0")</f>
        <v>712.80000000000007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0</v>
      </c>
      <c r="V61" s="154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0</v>
      </c>
      <c r="V62" s="155">
        <f>IFERROR(SUM(V60:V61),"0")</f>
        <v>0</v>
      </c>
      <c r="W62" s="155">
        <f>IFERROR(IF(W60="",0,W60),"0")+IFERROR(IF(W61="",0,W61),"0")</f>
        <v>0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0</v>
      </c>
      <c r="V63" s="155">
        <f>IFERROR(SUMPRODUCT(V60:V61*H60:H61),"0")</f>
        <v>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77</v>
      </c>
      <c r="V79" s="154">
        <f t="shared" si="2"/>
        <v>77</v>
      </c>
      <c r="W79" s="37">
        <f t="shared" si="3"/>
        <v>1.37676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69</v>
      </c>
      <c r="V82" s="154">
        <f t="shared" si="2"/>
        <v>69</v>
      </c>
      <c r="W82" s="37">
        <f t="shared" si="3"/>
        <v>1.2337199999999999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146</v>
      </c>
      <c r="V83" s="155">
        <f>IFERROR(SUM(V77:V82),"0")</f>
        <v>146</v>
      </c>
      <c r="W83" s="155">
        <f>IFERROR(IF(W77="",0,W77),"0")+IFERROR(IF(W78="",0,W78),"0")+IFERROR(IF(W79="",0,W79),"0")+IFERROR(IF(W80="",0,W80),"0")+IFERROR(IF(W81="",0,W81),"0")+IFERROR(IF(W82="",0,W82),"0")</f>
        <v>2.6104799999999999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525.6</v>
      </c>
      <c r="V84" s="155">
        <f>IFERROR(SUMPRODUCT(V77:V82*H77:H82),"0")</f>
        <v>525.6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215</v>
      </c>
      <c r="V95" s="154">
        <f>IFERROR(IF(U95="","",U95),"")</f>
        <v>215</v>
      </c>
      <c r="W95" s="37">
        <f>IFERROR(IF(U95="","",U95*0.0155),"")</f>
        <v>3.3325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190</v>
      </c>
      <c r="V97" s="154">
        <f>IFERROR(IF(U97="","",U97),"")</f>
        <v>190</v>
      </c>
      <c r="W97" s="37">
        <f>IFERROR(IF(U97="","",U97*0.0155),"")</f>
        <v>2.9449999999999998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405</v>
      </c>
      <c r="V98" s="155">
        <f>IFERROR(SUM(V94:V97),"0")</f>
        <v>405</v>
      </c>
      <c r="W98" s="155">
        <f>IFERROR(IF(W94="",0,W94),"0")+IFERROR(IF(W95="",0,W95),"0")+IFERROR(IF(W96="",0,W96),"0")+IFERROR(IF(W97="",0,W97),"0")</f>
        <v>6.2774999999999999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2916</v>
      </c>
      <c r="V99" s="155">
        <f>IFERROR(SUMPRODUCT(V94:V97*H94:H97),"0")</f>
        <v>2916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139</v>
      </c>
      <c r="V138" s="154">
        <f>IFERROR(IF(U138="","",U138),"")</f>
        <v>139</v>
      </c>
      <c r="W138" s="37">
        <f>IFERROR(IF(U138="","",U138*0.00502),"")</f>
        <v>0.69778000000000007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139</v>
      </c>
      <c r="V139" s="155">
        <f>IFERROR(SUM(V138:V138),"0")</f>
        <v>139</v>
      </c>
      <c r="W139" s="155">
        <f>IFERROR(IF(W138="",0,W138),"0")</f>
        <v>0.69778000000000007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250.20000000000002</v>
      </c>
      <c r="V140" s="155">
        <f>IFERROR(SUMPRODUCT(V138:V138*H138:H138),"0")</f>
        <v>250.20000000000002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84</v>
      </c>
      <c r="V142" s="154">
        <f>IFERROR(IF(U142="","",U142),"")</f>
        <v>84</v>
      </c>
      <c r="W142" s="37">
        <f>IFERROR(IF(U142="","",U142*0.0155),"")</f>
        <v>1.302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84</v>
      </c>
      <c r="V143" s="155">
        <f>IFERROR(SUM(V142:V142),"0")</f>
        <v>84</v>
      </c>
      <c r="W143" s="155">
        <f>IFERROR(IF(W142="",0,W142),"0")</f>
        <v>1.302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504</v>
      </c>
      <c r="V144" s="155">
        <f>IFERROR(SUMPRODUCT(V142:V142*H142:H142),"0")</f>
        <v>504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550</v>
      </c>
      <c r="V148" s="154">
        <f>IFERROR(IF(U148="","",U148),"")</f>
        <v>550</v>
      </c>
      <c r="W148" s="37">
        <f>IFERROR(IF(U148="","",U148*0.0155),"")</f>
        <v>8.5250000000000004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54</v>
      </c>
      <c r="V149" s="154">
        <f>IFERROR(IF(U149="","",U149),"")</f>
        <v>54</v>
      </c>
      <c r="W149" s="37">
        <f>IFERROR(IF(U149="","",U149*0.00936),"")</f>
        <v>0.50544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604</v>
      </c>
      <c r="V150" s="155">
        <f>IFERROR(SUM(V146:V149),"0")</f>
        <v>604</v>
      </c>
      <c r="W150" s="155">
        <f>IFERROR(IF(W146="",0,W146),"0")+IFERROR(IF(W147="",0,W147),"0")+IFERROR(IF(W148="",0,W148),"0")+IFERROR(IF(W149="",0,W149),"0")</f>
        <v>9.0304400000000005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2870.96</v>
      </c>
      <c r="V151" s="155">
        <f>IFERROR(SUMPRODUCT(V146:V149*H146:H149),"0")</f>
        <v>2870.96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41</v>
      </c>
      <c r="V154" s="154">
        <f t="shared" si="4"/>
        <v>41</v>
      </c>
      <c r="W154" s="37">
        <f t="shared" si="5"/>
        <v>0.38375999999999999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27</v>
      </c>
      <c r="V158" s="154">
        <f t="shared" si="4"/>
        <v>27</v>
      </c>
      <c r="W158" s="37">
        <f t="shared" si="5"/>
        <v>0.25272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128</v>
      </c>
      <c r="V159" s="154">
        <f t="shared" si="4"/>
        <v>128</v>
      </c>
      <c r="W159" s="37">
        <f>IFERROR(IF(U159="","",U159*0.0155),"")</f>
        <v>1.984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100</v>
      </c>
      <c r="V162" s="154">
        <f t="shared" si="4"/>
        <v>100</v>
      </c>
      <c r="W162" s="37">
        <f>IFERROR(IF(U162="","",U162*0.00936),"")</f>
        <v>0.93600000000000005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296</v>
      </c>
      <c r="V163" s="155">
        <f>IFERROR(SUM(V153:V162),"0")</f>
        <v>296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3.5564799999999996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1255.5999999999999</v>
      </c>
      <c r="V164" s="155">
        <f>IFERROR(SUMPRODUCT(V153:V162*H153:H162),"0")</f>
        <v>1255.5999999999999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180</v>
      </c>
      <c r="V174" s="154">
        <f>IFERROR(IF(U174="","",U174),"")</f>
        <v>180</v>
      </c>
      <c r="W174" s="37">
        <f>IFERROR(IF(U174="","",U174*0.00866),"")</f>
        <v>1.5588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180</v>
      </c>
      <c r="V176" s="155">
        <f>IFERROR(SUM(V172:V175),"0")</f>
        <v>180</v>
      </c>
      <c r="W176" s="155">
        <f>IFERROR(IF(W172="",0,W172),"0")+IFERROR(IF(W173="",0,W173),"0")+IFERROR(IF(W174="",0,W174),"0")+IFERROR(IF(W175="",0,W175),"0")</f>
        <v>1.5588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900</v>
      </c>
      <c r="V177" s="155">
        <f>IFERROR(SUMPRODUCT(V172:V175*H172:H175),"0")</f>
        <v>900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179</v>
      </c>
      <c r="V186" s="154">
        <f>IFERROR(IF(U186="","",U186),"")</f>
        <v>179</v>
      </c>
      <c r="W186" s="37">
        <f>IFERROR(IF(U186="","",U186*0.01788),"")</f>
        <v>3.20052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179</v>
      </c>
      <c r="V188" s="155">
        <f>IFERROR(SUM(V186:V187),"0")</f>
        <v>179</v>
      </c>
      <c r="W188" s="155">
        <f>IFERROR(IF(W186="",0,W186),"0")+IFERROR(IF(W187="",0,W187),"0")</f>
        <v>3.20052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537</v>
      </c>
      <c r="V189" s="155">
        <f>IFERROR(SUMPRODUCT(V186:V187*H186:H187),"0")</f>
        <v>537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14</v>
      </c>
      <c r="V212" s="154">
        <f>IFERROR(IF(U212="","",U212),"")</f>
        <v>14</v>
      </c>
      <c r="W212" s="37">
        <f>IFERROR(IF(U212="","",U212*0.0155),"")</f>
        <v>0.217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14</v>
      </c>
      <c r="V213" s="155">
        <f>IFERROR(SUM(V209:V212),"0")</f>
        <v>14</v>
      </c>
      <c r="W213" s="155">
        <f>IFERROR(IF(W209="",0,W209),"0")+IFERROR(IF(W210="",0,W210),"0")+IFERROR(IF(W211="",0,W211),"0")+IFERROR(IF(W212="",0,W212),"0")</f>
        <v>0.217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100.8</v>
      </c>
      <c r="V214" s="155">
        <f>IFERROR(SUMPRODUCT(V209:V212*H209:H212),"0")</f>
        <v>100.8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423</v>
      </c>
      <c r="V235" s="154">
        <f>IFERROR(IF(U235="","",U235),"")</f>
        <v>423</v>
      </c>
      <c r="W235" s="37">
        <f>IFERROR(IF(U235="","",U235*0.0155),"")</f>
        <v>6.5564999999999998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423</v>
      </c>
      <c r="V236" s="155">
        <f>IFERROR(SUM(V235:V235),"0")</f>
        <v>423</v>
      </c>
      <c r="W236" s="155">
        <f>IFERROR(IF(W235="",0,W235),"0")</f>
        <v>6.5564999999999998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2115</v>
      </c>
      <c r="V237" s="155">
        <f>IFERROR(SUMPRODUCT(V235:V235*H235:H235),"0")</f>
        <v>2115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13238.46</v>
      </c>
      <c r="V243" s="155">
        <f>IFERROR(V24+V33+V41+V47+V57+V63+V68+V74+V84+V91+V99+V105+V110+V118+V123+V129+V134+V140+V144+V151+V164+V169+V177+V182+V189+V194+V199+V206+V214+V219+V225+V231+V237+V242,"0")</f>
        <v>13238.46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14040.9872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14040.9872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31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31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14815.9872</v>
      </c>
      <c r="V246" s="155">
        <f>GrossWeightTotalR+PalletQtyTotalR*25</f>
        <v>14815.9872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2786</v>
      </c>
      <c r="V247" s="155">
        <f>IFERROR(V23+V32+V40+V46+V56+V62+V67+V73+V83+V90+V98+V104+V109+V117+V122+V128+V133+V139+V143+V150+V163+V168+V176+V181+V188+V193+V198+V205+V213+V218+V224+V230+V236+V241,"0")</f>
        <v>2786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38.880119999999998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250.5</v>
      </c>
      <c r="D253" s="47">
        <f>IFERROR(U36*H36,"0")+IFERROR(U37*H37,"0")+IFERROR(U38*H38,"0")+IFERROR(U39*H39,"0")</f>
        <v>300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712.80000000000007</v>
      </c>
      <c r="G253" s="47">
        <f>IFERROR(U60*H60,"0")+IFERROR(U61*H61,"0")</f>
        <v>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525.6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2916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4880.76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900</v>
      </c>
      <c r="V253" s="47">
        <f>IFERROR(U186*H186,"0")+IFERROR(U187*H187,"0")</f>
        <v>537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100.8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2115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2023-08-25T12:05:43Z</dcterms:modified>
</cp:coreProperties>
</file>