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V360" i="1" s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V306" i="1"/>
  <c r="U306" i="1"/>
  <c r="V305" i="1"/>
  <c r="U305" i="1"/>
  <c r="W304" i="1"/>
  <c r="W305" i="1" s="1"/>
  <c r="V304" i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V270" i="1"/>
  <c r="U270" i="1"/>
  <c r="U269" i="1"/>
  <c r="V268" i="1"/>
  <c r="W268" i="1" s="1"/>
  <c r="M268" i="1"/>
  <c r="W267" i="1"/>
  <c r="W269" i="1" s="1"/>
  <c r="V267" i="1"/>
  <c r="L473" i="1" s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W240" i="1" s="1"/>
  <c r="M240" i="1"/>
  <c r="W239" i="1"/>
  <c r="V239" i="1"/>
  <c r="W238" i="1"/>
  <c r="W241" i="1" s="1"/>
  <c r="V238" i="1"/>
  <c r="U236" i="1"/>
  <c r="U235" i="1"/>
  <c r="V234" i="1"/>
  <c r="W234" i="1" s="1"/>
  <c r="M234" i="1"/>
  <c r="W233" i="1"/>
  <c r="W235" i="1" s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W219" i="1" s="1"/>
  <c r="V217" i="1"/>
  <c r="M217" i="1"/>
  <c r="V216" i="1"/>
  <c r="W216" i="1" s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U190" i="1"/>
  <c r="V189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W164" i="1" s="1"/>
  <c r="V160" i="1"/>
  <c r="M160" i="1"/>
  <c r="U158" i="1"/>
  <c r="V157" i="1"/>
  <c r="U157" i="1"/>
  <c r="W156" i="1"/>
  <c r="V156" i="1"/>
  <c r="M156" i="1"/>
  <c r="V155" i="1"/>
  <c r="U153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V142" i="1"/>
  <c r="W142" i="1" s="1"/>
  <c r="M142" i="1"/>
  <c r="W141" i="1"/>
  <c r="V141" i="1"/>
  <c r="M141" i="1"/>
  <c r="V140" i="1"/>
  <c r="W140" i="1" s="1"/>
  <c r="M140" i="1"/>
  <c r="W139" i="1"/>
  <c r="V139" i="1"/>
  <c r="M139" i="1"/>
  <c r="V138" i="1"/>
  <c r="M138" i="1"/>
  <c r="U135" i="1"/>
  <c r="U134" i="1"/>
  <c r="V133" i="1"/>
  <c r="W133" i="1" s="1"/>
  <c r="M133" i="1"/>
  <c r="W132" i="1"/>
  <c r="V132" i="1"/>
  <c r="M132" i="1"/>
  <c r="V131" i="1"/>
  <c r="G473" i="1" s="1"/>
  <c r="M131" i="1"/>
  <c r="U127" i="1"/>
  <c r="U126" i="1"/>
  <c r="V125" i="1"/>
  <c r="W125" i="1" s="1"/>
  <c r="M125" i="1"/>
  <c r="W124" i="1"/>
  <c r="V124" i="1"/>
  <c r="M124" i="1"/>
  <c r="V123" i="1"/>
  <c r="W123" i="1" s="1"/>
  <c r="M123" i="1"/>
  <c r="W122" i="1"/>
  <c r="V122" i="1"/>
  <c r="M122" i="1"/>
  <c r="U119" i="1"/>
  <c r="U118" i="1"/>
  <c r="W117" i="1"/>
  <c r="V117" i="1"/>
  <c r="W116" i="1"/>
  <c r="V116" i="1"/>
  <c r="M116" i="1"/>
  <c r="V115" i="1"/>
  <c r="W115" i="1" s="1"/>
  <c r="M115" i="1"/>
  <c r="W114" i="1"/>
  <c r="V114" i="1"/>
  <c r="V119" i="1" s="1"/>
  <c r="M114" i="1"/>
  <c r="U112" i="1"/>
  <c r="U111" i="1"/>
  <c r="W110" i="1"/>
  <c r="V110" i="1"/>
  <c r="M110" i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V112" i="1" s="1"/>
  <c r="U102" i="1"/>
  <c r="U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V102" i="1" s="1"/>
  <c r="M92" i="1"/>
  <c r="U90" i="1"/>
  <c r="U89" i="1"/>
  <c r="W88" i="1"/>
  <c r="V88" i="1"/>
  <c r="M88" i="1"/>
  <c r="V87" i="1"/>
  <c r="W87" i="1" s="1"/>
  <c r="M87" i="1"/>
  <c r="W86" i="1"/>
  <c r="V86" i="1"/>
  <c r="W85" i="1"/>
  <c r="V85" i="1"/>
  <c r="M85" i="1"/>
  <c r="V84" i="1"/>
  <c r="W84" i="1" s="1"/>
  <c r="V83" i="1"/>
  <c r="V90" i="1" s="1"/>
  <c r="M83" i="1"/>
  <c r="U81" i="1"/>
  <c r="U80" i="1"/>
  <c r="V79" i="1"/>
  <c r="W79" i="1" s="1"/>
  <c r="M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M63" i="1"/>
  <c r="U60" i="1"/>
  <c r="U59" i="1"/>
  <c r="V58" i="1"/>
  <c r="W58" i="1" s="1"/>
  <c r="V57" i="1"/>
  <c r="W57" i="1" s="1"/>
  <c r="M57" i="1"/>
  <c r="W56" i="1"/>
  <c r="V56" i="1"/>
  <c r="M56" i="1"/>
  <c r="U53" i="1"/>
  <c r="V52" i="1"/>
  <c r="U52" i="1"/>
  <c r="W51" i="1"/>
  <c r="V51" i="1"/>
  <c r="M51" i="1"/>
  <c r="V50" i="1"/>
  <c r="V53" i="1" s="1"/>
  <c r="M50" i="1"/>
  <c r="V46" i="1"/>
  <c r="U46" i="1"/>
  <c r="U45" i="1"/>
  <c r="V44" i="1"/>
  <c r="V45" i="1" s="1"/>
  <c r="M44" i="1"/>
  <c r="V42" i="1"/>
  <c r="U42" i="1"/>
  <c r="U41" i="1"/>
  <c r="V40" i="1"/>
  <c r="V41" i="1" s="1"/>
  <c r="M40" i="1"/>
  <c r="V38" i="1"/>
  <c r="U38" i="1"/>
  <c r="U37" i="1"/>
  <c r="V36" i="1"/>
  <c r="V37" i="1" s="1"/>
  <c r="M36" i="1"/>
  <c r="W35" i="1"/>
  <c r="V35" i="1"/>
  <c r="M35" i="1"/>
  <c r="U33" i="1"/>
  <c r="U463" i="1" s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7" i="1" s="1"/>
  <c r="V22" i="1"/>
  <c r="V23" i="1" s="1"/>
  <c r="M22" i="1"/>
  <c r="H10" i="1"/>
  <c r="A9" i="1"/>
  <c r="F10" i="1" s="1"/>
  <c r="D7" i="1"/>
  <c r="N6" i="1"/>
  <c r="M2" i="1"/>
  <c r="W101" i="1" l="1"/>
  <c r="W59" i="1"/>
  <c r="W37" i="1"/>
  <c r="W118" i="1"/>
  <c r="W126" i="1"/>
  <c r="H9" i="1"/>
  <c r="V24" i="1"/>
  <c r="V32" i="1"/>
  <c r="V467" i="1" s="1"/>
  <c r="E473" i="1"/>
  <c r="V89" i="1"/>
  <c r="V101" i="1"/>
  <c r="V135" i="1"/>
  <c r="I473" i="1"/>
  <c r="V153" i="1"/>
  <c r="W150" i="1"/>
  <c r="W152" i="1" s="1"/>
  <c r="W208" i="1"/>
  <c r="V229" i="1"/>
  <c r="W222" i="1"/>
  <c r="W228" i="1" s="1"/>
  <c r="V242" i="1"/>
  <c r="V296" i="1"/>
  <c r="M473" i="1"/>
  <c r="V297" i="1"/>
  <c r="W288" i="1"/>
  <c r="W296" i="1" s="1"/>
  <c r="W377" i="1"/>
  <c r="V424" i="1"/>
  <c r="V425" i="1"/>
  <c r="W422" i="1"/>
  <c r="W424" i="1" s="1"/>
  <c r="W433" i="1"/>
  <c r="W438" i="1"/>
  <c r="C473" i="1"/>
  <c r="J9" i="1"/>
  <c r="W36" i="1"/>
  <c r="W40" i="1"/>
  <c r="W41" i="1" s="1"/>
  <c r="W44" i="1"/>
  <c r="W45" i="1" s="1"/>
  <c r="W50" i="1"/>
  <c r="W52" i="1" s="1"/>
  <c r="W63" i="1"/>
  <c r="W80" i="1" s="1"/>
  <c r="W83" i="1"/>
  <c r="W89" i="1" s="1"/>
  <c r="W104" i="1"/>
  <c r="W111" i="1" s="1"/>
  <c r="W131" i="1"/>
  <c r="W134" i="1" s="1"/>
  <c r="V134" i="1"/>
  <c r="V152" i="1"/>
  <c r="W167" i="1"/>
  <c r="W184" i="1" s="1"/>
  <c r="V184" i="1"/>
  <c r="V185" i="1"/>
  <c r="V208" i="1"/>
  <c r="V258" i="1"/>
  <c r="W251" i="1"/>
  <c r="W258" i="1" s="1"/>
  <c r="V259" i="1"/>
  <c r="V263" i="1"/>
  <c r="V264" i="1"/>
  <c r="W261" i="1"/>
  <c r="W263" i="1" s="1"/>
  <c r="V301" i="1"/>
  <c r="V302" i="1"/>
  <c r="W299" i="1"/>
  <c r="W301" i="1" s="1"/>
  <c r="N473" i="1"/>
  <c r="V381" i="1"/>
  <c r="V382" i="1"/>
  <c r="W380" i="1"/>
  <c r="W381" i="1" s="1"/>
  <c r="V397" i="1"/>
  <c r="V401" i="1"/>
  <c r="V402" i="1"/>
  <c r="W400" i="1"/>
  <c r="W401" i="1" s="1"/>
  <c r="U466" i="1"/>
  <c r="K473" i="1"/>
  <c r="A10" i="1"/>
  <c r="B473" i="1"/>
  <c r="V464" i="1"/>
  <c r="V465" i="1"/>
  <c r="V60" i="1"/>
  <c r="V81" i="1"/>
  <c r="V111" i="1"/>
  <c r="V118" i="1"/>
  <c r="V127" i="1"/>
  <c r="V146" i="1"/>
  <c r="H473" i="1"/>
  <c r="V147" i="1"/>
  <c r="V220" i="1"/>
  <c r="V236" i="1"/>
  <c r="V247" i="1"/>
  <c r="W244" i="1"/>
  <c r="W247" i="1" s="1"/>
  <c r="V279" i="1"/>
  <c r="V280" i="1"/>
  <c r="W278" i="1"/>
  <c r="W279" i="1" s="1"/>
  <c r="V326" i="1"/>
  <c r="V327" i="1"/>
  <c r="W324" i="1"/>
  <c r="W326" i="1" s="1"/>
  <c r="V337" i="1"/>
  <c r="V338" i="1"/>
  <c r="W336" i="1"/>
  <c r="W337" i="1" s="1"/>
  <c r="V361" i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F9" i="1"/>
  <c r="W22" i="1"/>
  <c r="W23" i="1" s="1"/>
  <c r="W26" i="1"/>
  <c r="W32" i="1" s="1"/>
  <c r="D473" i="1"/>
  <c r="V59" i="1"/>
  <c r="V80" i="1"/>
  <c r="F473" i="1"/>
  <c r="V126" i="1"/>
  <c r="W138" i="1"/>
  <c r="W146" i="1" s="1"/>
  <c r="V158" i="1"/>
  <c r="W155" i="1"/>
  <c r="W157" i="1" s="1"/>
  <c r="V164" i="1"/>
  <c r="V165" i="1"/>
  <c r="V190" i="1"/>
  <c r="W187" i="1"/>
  <c r="W189" i="1" s="1"/>
  <c r="J473" i="1"/>
  <c r="V228" i="1"/>
  <c r="V241" i="1"/>
  <c r="V248" i="1"/>
  <c r="V283" i="1"/>
  <c r="V284" i="1"/>
  <c r="W282" i="1"/>
  <c r="W283" i="1" s="1"/>
  <c r="V344" i="1"/>
  <c r="V345" i="1"/>
  <c r="W342" i="1"/>
  <c r="W344" i="1" s="1"/>
  <c r="W360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O473" i="1"/>
  <c r="V209" i="1"/>
  <c r="V269" i="1"/>
  <c r="V368" i="1"/>
  <c r="V434" i="1"/>
  <c r="V438" i="1"/>
  <c r="V276" i="1"/>
  <c r="V322" i="1"/>
  <c r="V334" i="1"/>
  <c r="V367" i="1"/>
  <c r="V398" i="1"/>
  <c r="V433" i="1"/>
  <c r="W272" i="1"/>
  <c r="W275" i="1" s="1"/>
  <c r="V321" i="1"/>
  <c r="W443" i="1"/>
  <c r="W445" i="1" s="1"/>
  <c r="V446" i="1"/>
  <c r="V466" i="1" l="1"/>
  <c r="V463" i="1"/>
  <c r="W468" i="1"/>
</calcChain>
</file>

<file path=xl/sharedStrings.xml><?xml version="1.0" encoding="utf-8"?>
<sst xmlns="http://schemas.openxmlformats.org/spreadsheetml/2006/main" count="1699" uniqueCount="652">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</sst>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/>
      <c r="I5" s="321"/>
      <c r="J5" s="321"/>
      <c r="K5" s="319"/>
      <c r="M5" s="25" t="s">
        <v>10</v>
      </c>
      <c r="N5" s="322">
        <v>45166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Понедельник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0.375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130</v>
      </c>
      <c r="V50" s="307">
        <f>IFERROR(IF(U50="",0,CEILING((U50/$H50),1)*$H50),"")</f>
        <v>140.4</v>
      </c>
      <c r="W50" s="37">
        <f>IFERROR(IF(V50=0,"",ROUNDUP(V50/H50,0)*0.02175),"")</f>
        <v>0.28275</v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12.037037037037036</v>
      </c>
      <c r="V52" s="308">
        <f>IFERROR(V50/H50,"0")+IFERROR(V51/H51,"0")</f>
        <v>13</v>
      </c>
      <c r="W52" s="308">
        <f>IFERROR(IF(W50="",0,W50),"0")+IFERROR(IF(W51="",0,W51),"0")</f>
        <v>0.28275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130</v>
      </c>
      <c r="V53" s="308">
        <f>IFERROR(SUM(V50:V51),"0")</f>
        <v>140.4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200</v>
      </c>
      <c r="V64" s="307">
        <f t="shared" si="2"/>
        <v>205.20000000000002</v>
      </c>
      <c r="W64" s="37">
        <f>IFERROR(IF(V64=0,"",ROUNDUP(V64/H64,0)*0.02175),"")</f>
        <v>0.41324999999999995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650</v>
      </c>
      <c r="V65" s="307">
        <f t="shared" si="2"/>
        <v>658.80000000000007</v>
      </c>
      <c r="W65" s="37">
        <f>IFERROR(IF(V65=0,"",ROUNDUP(V65/H65,0)*0.02175),"")</f>
        <v>1.3267499999999999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16</v>
      </c>
      <c r="V70" s="307">
        <f t="shared" si="2"/>
        <v>16</v>
      </c>
      <c r="W70" s="37">
        <f t="shared" si="3"/>
        <v>3.7479999999999999E-2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82.703703703703695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84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1.7774799999999997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866</v>
      </c>
      <c r="V81" s="308">
        <f>IFERROR(SUM(V63:V79),"0")</f>
        <v>880.00000000000011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210</v>
      </c>
      <c r="V104" s="307">
        <f t="shared" ref="V104:V110" si="6">IFERROR(IF(U104="",0,CEILING((U104/$H104),1)*$H104),"")</f>
        <v>210.6</v>
      </c>
      <c r="W104" s="37">
        <f>IFERROR(IF(V104=0,"",ROUNDUP(V104/H104,0)*0.02175),"")</f>
        <v>0.5655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10</v>
      </c>
      <c r="V106" s="307">
        <f t="shared" si="6"/>
        <v>12</v>
      </c>
      <c r="W106" s="37">
        <f>IFERROR(IF(V106=0,"",ROUNDUP(V106/H106,0)*0.00753),"")</f>
        <v>3.0120000000000001E-2</v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180</v>
      </c>
      <c r="V107" s="307">
        <f t="shared" si="6"/>
        <v>180.9</v>
      </c>
      <c r="W107" s="37">
        <f>IFERROR(IF(V107=0,"",ROUNDUP(V107/H107,0)*0.00753),"")</f>
        <v>0.50451000000000001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95.925925925925924</v>
      </c>
      <c r="V111" s="308">
        <f>IFERROR(V104/H104,"0")+IFERROR(V105/H105,"0")+IFERROR(V106/H106,"0")+IFERROR(V107/H107,"0")+IFERROR(V108/H108,"0")+IFERROR(V109/H109,"0")+IFERROR(V110/H110,"0")</f>
        <v>97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1.1001300000000001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400</v>
      </c>
      <c r="V112" s="308">
        <f>IFERROR(SUM(V104:V110),"0")</f>
        <v>403.5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140</v>
      </c>
      <c r="V115" s="307">
        <f>IFERROR(IF(U115="",0,CEILING((U115/$H115),1)*$H115),"")</f>
        <v>145.79999999999998</v>
      </c>
      <c r="W115" s="37">
        <f>IFERROR(IF(V115=0,"",ROUNDUP(V115/H115,0)*0.02175),"")</f>
        <v>0.39149999999999996</v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17.283950617283953</v>
      </c>
      <c r="V118" s="308">
        <f>IFERROR(V114/H114,"0")+IFERROR(V115/H115,"0")+IFERROR(V116/H116,"0")+IFERROR(V117/H117,"0")</f>
        <v>18</v>
      </c>
      <c r="W118" s="308">
        <f>IFERROR(IF(W114="",0,W114),"0")+IFERROR(IF(W115="",0,W115),"0")+IFERROR(IF(W116="",0,W116),"0")+IFERROR(IF(W117="",0,W117),"0")</f>
        <v>0.39149999999999996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140</v>
      </c>
      <c r="V119" s="308">
        <f>IFERROR(SUM(V114:V117),"0")</f>
        <v>145.79999999999998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650</v>
      </c>
      <c r="V122" s="307">
        <f>IFERROR(IF(U122="",0,CEILING((U122/$H122),1)*$H122),"")</f>
        <v>656.1</v>
      </c>
      <c r="W122" s="37">
        <f>IFERROR(IF(V122=0,"",ROUNDUP(V122/H122,0)*0.02175),"")</f>
        <v>1.7617499999999999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229.5</v>
      </c>
      <c r="V124" s="307">
        <f>IFERROR(IF(U124="",0,CEILING((U124/$H124),1)*$H124),"")</f>
        <v>229.50000000000003</v>
      </c>
      <c r="W124" s="37">
        <f>IFERROR(IF(V124=0,"",ROUNDUP(V124/H124,0)*0.00753),"")</f>
        <v>0.64005000000000001</v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165.24691358024691</v>
      </c>
      <c r="V126" s="308">
        <f>IFERROR(V122/H122,"0")+IFERROR(V123/H123,"0")+IFERROR(V124/H124,"0")+IFERROR(V125/H125,"0")</f>
        <v>166</v>
      </c>
      <c r="W126" s="308">
        <f>IFERROR(IF(W122="",0,W122),"0")+IFERROR(IF(W123="",0,W123),"0")+IFERROR(IF(W124="",0,W124),"0")+IFERROR(IF(W125="",0,W125),"0")</f>
        <v>2.4017999999999997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879.5</v>
      </c>
      <c r="V127" s="308">
        <f>IFERROR(SUM(V122:V125),"0")</f>
        <v>885.6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50</v>
      </c>
      <c r="V140" s="307">
        <f t="shared" si="7"/>
        <v>50.400000000000006</v>
      </c>
      <c r="W140" s="37">
        <f>IFERROR(IF(V140=0,"",ROUNDUP(V140/H140,0)*0.00753),"")</f>
        <v>9.0359999999999996E-2</v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38.5</v>
      </c>
      <c r="V141" s="307">
        <f t="shared" si="7"/>
        <v>39.9</v>
      </c>
      <c r="W141" s="37">
        <f>IFERROR(IF(V141=0,"",ROUNDUP(V141/H141,0)*0.00502),"")</f>
        <v>9.5380000000000006E-2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28</v>
      </c>
      <c r="V144" s="307">
        <f t="shared" si="7"/>
        <v>29.400000000000002</v>
      </c>
      <c r="W144" s="37">
        <f>IFERROR(IF(V144=0,"",ROUNDUP(V144/H144,0)*0.00502),"")</f>
        <v>7.0280000000000009E-2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43.571428571428569</v>
      </c>
      <c r="V146" s="308">
        <f>IFERROR(V138/H138,"0")+IFERROR(V139/H139,"0")+IFERROR(V140/H140,"0")+IFERROR(V141/H141,"0")+IFERROR(V142/H142,"0")+IFERROR(V143/H143,"0")+IFERROR(V144/H144,"0")+IFERROR(V145/H145,"0")</f>
        <v>45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0.25602000000000003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116.5</v>
      </c>
      <c r="V147" s="308">
        <f>IFERROR(SUM(V138:V145),"0")</f>
        <v>119.70000000000002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400</v>
      </c>
      <c r="V168" s="307">
        <f t="shared" si="8"/>
        <v>405.59999999999997</v>
      </c>
      <c r="W168" s="37">
        <f>IFERROR(IF(V168=0,"",ROUNDUP(V168/H168,0)*0.02175),"")</f>
        <v>1.131</v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IFERROR(IF(V173=0,"",ROUNDUP(V173/H173,0)*0.00753),"")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248</v>
      </c>
      <c r="V175" s="307">
        <f t="shared" si="8"/>
        <v>249.6</v>
      </c>
      <c r="W175" s="37">
        <f>IFERROR(IF(V175=0,"",ROUNDUP(V175/H175,0)*0.00753),"")</f>
        <v>0.78312000000000004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320</v>
      </c>
      <c r="V179" s="307">
        <f t="shared" si="8"/>
        <v>321.59999999999997</v>
      </c>
      <c r="W179" s="37">
        <f t="shared" si="9"/>
        <v>1.00902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287.94871794871801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290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2.9231400000000001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968</v>
      </c>
      <c r="V185" s="308">
        <f>IFERROR(SUM(V167:V183),"0")</f>
        <v>976.8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60</v>
      </c>
      <c r="V215" s="307">
        <f>IFERROR(IF(U215="",0,CEILING((U215/$H215),1)*$H215),"")</f>
        <v>63</v>
      </c>
      <c r="W215" s="37">
        <f>IFERROR(IF(V215=0,"",ROUNDUP(V215/H215,0)*0.00753),"")</f>
        <v>0.11295000000000001</v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65</v>
      </c>
      <c r="V216" s="307">
        <f>IFERROR(IF(U216="",0,CEILING((U216/$H216),1)*$H216),"")</f>
        <v>67.2</v>
      </c>
      <c r="W216" s="37">
        <f>IFERROR(IF(V216=0,"",ROUNDUP(V216/H216,0)*0.00753),"")</f>
        <v>0.12048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42</v>
      </c>
      <c r="V218" s="307">
        <f>IFERROR(IF(U218="",0,CEILING((U218/$H218),1)*$H218),"")</f>
        <v>42</v>
      </c>
      <c r="W218" s="37">
        <f>IFERROR(IF(V218=0,"",ROUNDUP(V218/H218,0)*0.00502),"")</f>
        <v>0.1004</v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49.761904761904759</v>
      </c>
      <c r="V219" s="308">
        <f>IFERROR(V215/H215,"0")+IFERROR(V216/H216,"0")+IFERROR(V217/H217,"0")+IFERROR(V218/H218,"0")</f>
        <v>51</v>
      </c>
      <c r="W219" s="308">
        <f>IFERROR(IF(W215="",0,W215),"0")+IFERROR(IF(W216="",0,W216),"0")+IFERROR(IF(W217="",0,W217),"0")+IFERROR(IF(W218="",0,W218),"0")</f>
        <v>0.33383000000000002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167</v>
      </c>
      <c r="V220" s="308">
        <f>IFERROR(SUM(V215:V218),"0")</f>
        <v>172.2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60</v>
      </c>
      <c r="V231" s="307">
        <f>IFERROR(IF(U231="",0,CEILING((U231/$H231),1)*$H231),"")</f>
        <v>67.2</v>
      </c>
      <c r="W231" s="37">
        <f>IFERROR(IF(V231=0,"",ROUNDUP(V231/H231,0)*0.02175),"")</f>
        <v>0.17399999999999999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400</v>
      </c>
      <c r="V232" s="307">
        <f>IFERROR(IF(U232="",0,CEILING((U232/$H232),1)*$H232),"")</f>
        <v>405.59999999999997</v>
      </c>
      <c r="W232" s="37">
        <f>IFERROR(IF(V232=0,"",ROUNDUP(V232/H232,0)*0.02175),"")</f>
        <v>1.131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58.424908424908423</v>
      </c>
      <c r="V235" s="308">
        <f>IFERROR(V231/H231,"0")+IFERROR(V232/H232,"0")+IFERROR(V233/H233,"0")+IFERROR(V234/H234,"0")</f>
        <v>60</v>
      </c>
      <c r="W235" s="308">
        <f>IFERROR(IF(W231="",0,W231),"0")+IFERROR(IF(W232="",0,W232),"0")+IFERROR(IF(W233="",0,W233),"0")+IFERROR(IF(W234="",0,W234),"0")</f>
        <v>1.3049999999999999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460</v>
      </c>
      <c r="V236" s="308">
        <f>IFERROR(SUM(V231:V234),"0")</f>
        <v>472.79999999999995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15</v>
      </c>
      <c r="V239" s="307">
        <f>IFERROR(IF(U239="",0,CEILING((U239/$H239),1)*$H239),"")</f>
        <v>15.2</v>
      </c>
      <c r="W239" s="37">
        <f>IFERROR(IF(V239=0,"",ROUNDUP(V239/H239,0)*0.00753),"")</f>
        <v>3.7650000000000003E-2</v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4.9342105263157894</v>
      </c>
      <c r="V241" s="308">
        <f>IFERROR(V238/H238,"0")+IFERROR(V239/H239,"0")+IFERROR(V240/H240,"0")</f>
        <v>5</v>
      </c>
      <c r="W241" s="308">
        <f>IFERROR(IF(W238="",0,W238),"0")+IFERROR(IF(W239="",0,W239),"0")+IFERROR(IF(W240="",0,W240),"0")</f>
        <v>3.7650000000000003E-2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15</v>
      </c>
      <c r="V242" s="308">
        <f>IFERROR(SUM(V238:V240),"0")</f>
        <v>15.2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36.400000000000013</v>
      </c>
      <c r="V267" s="307">
        <f>IFERROR(IF(U267="",0,CEILING((U267/$H267),1)*$H267),"")</f>
        <v>36.96</v>
      </c>
      <c r="W267" s="37">
        <f>IFERROR(IF(V267=0,"",ROUNDUP(V267/H267,0)*0.00753),"")</f>
        <v>0.16566</v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6</v>
      </c>
      <c r="V268" s="307">
        <f>IFERROR(IF(U268="",0,CEILING((U268/$H268),1)*$H268),"")</f>
        <v>7.2</v>
      </c>
      <c r="W268" s="37">
        <f>IFERROR(IF(V268=0,"",ROUNDUP(V268/H268,0)*0.00753),"")</f>
        <v>3.0120000000000001E-2</v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25.000000000000007</v>
      </c>
      <c r="V269" s="308">
        <f>IFERROR(V267/H267,"0")+IFERROR(V268/H268,"0")</f>
        <v>26</v>
      </c>
      <c r="W269" s="308">
        <f>IFERROR(IF(W267="",0,W267),"0")+IFERROR(IF(W268="",0,W268),"0")</f>
        <v>0.19578000000000001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42.400000000000013</v>
      </c>
      <c r="V270" s="308">
        <f>IFERROR(SUM(V267:V268),"0")</f>
        <v>44.160000000000004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168</v>
      </c>
      <c r="V273" s="307">
        <f>IFERROR(IF(U273="",0,CEILING((U273/$H273),1)*$H273),"")</f>
        <v>168.84</v>
      </c>
      <c r="W273" s="37">
        <f>IFERROR(IF(V273=0,"",ROUNDUP(V273/H273,0)*0.00753),"")</f>
        <v>0.50451000000000001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16.8</v>
      </c>
      <c r="V274" s="307">
        <f>IFERROR(IF(U274="",0,CEILING((U274/$H274),1)*$H274),"")</f>
        <v>17.64</v>
      </c>
      <c r="W274" s="37">
        <f>IFERROR(IF(V274=0,"",ROUNDUP(V274/H274,0)*0.00753),"")</f>
        <v>5.271E-2</v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73.333333333333343</v>
      </c>
      <c r="V275" s="308">
        <f>IFERROR(V272/H272,"0")+IFERROR(V273/H273,"0")+IFERROR(V274/H274,"0")</f>
        <v>74</v>
      </c>
      <c r="W275" s="308">
        <f>IFERROR(IF(W272="",0,W272),"0")+IFERROR(IF(W273="",0,W273),"0")+IFERROR(IF(W274="",0,W274),"0")</f>
        <v>0.55722000000000005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184.8</v>
      </c>
      <c r="V276" s="308">
        <f>IFERROR(SUM(V272:V274),"0")</f>
        <v>186.48000000000002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0</v>
      </c>
      <c r="V288" s="307">
        <f t="shared" ref="V288:V295" si="14">IFERROR(IF(U288="",0,CEILING((U288/$H288),1)*$H288),"")</f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2000</v>
      </c>
      <c r="V290" s="307">
        <f t="shared" si="14"/>
        <v>2010</v>
      </c>
      <c r="W290" s="37">
        <f>IFERROR(IF(V290=0,"",ROUNDUP(V290/H290,0)*0.02175),"")</f>
        <v>2.9144999999999999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750</v>
      </c>
      <c r="V292" s="307">
        <f t="shared" si="14"/>
        <v>750</v>
      </c>
      <c r="W292" s="37">
        <f>IFERROR(IF(V292=0,"",ROUNDUP(V292/H292,0)*0.02175),"")</f>
        <v>1.0874999999999999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10</v>
      </c>
      <c r="V294" s="307">
        <f t="shared" si="14"/>
        <v>10</v>
      </c>
      <c r="W294" s="37">
        <f>IFERROR(IF(V294=0,"",ROUNDUP(V294/H294,0)*0.00937),"")</f>
        <v>1.874E-2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185.33333333333334</v>
      </c>
      <c r="V296" s="308">
        <f>IFERROR(V288/H288,"0")+IFERROR(V289/H289,"0")+IFERROR(V290/H290,"0")+IFERROR(V291/H291,"0")+IFERROR(V292/H292,"0")+IFERROR(V293/H293,"0")+IFERROR(V294/H294,"0")+IFERROR(V295/H295,"0")</f>
        <v>186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4.02074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2760</v>
      </c>
      <c r="V297" s="308">
        <f>IFERROR(SUM(V288:V295),"0")</f>
        <v>2770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3200</v>
      </c>
      <c r="V299" s="307">
        <f>IFERROR(IF(U299="",0,CEILING((U299/$H299),1)*$H299),"")</f>
        <v>3210</v>
      </c>
      <c r="W299" s="37">
        <f>IFERROR(IF(V299=0,"",ROUNDUP(V299/H299,0)*0.02175),"")</f>
        <v>4.6544999999999996</v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213.33333333333334</v>
      </c>
      <c r="V301" s="308">
        <f>IFERROR(V299/H299,"0")+IFERROR(V300/H300,"0")</f>
        <v>214</v>
      </c>
      <c r="W301" s="308">
        <f>IFERROR(IF(W299="",0,W299),"0")+IFERROR(IF(W300="",0,W300),"0")</f>
        <v>4.6544999999999996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3200</v>
      </c>
      <c r="V302" s="308">
        <f>IFERROR(SUM(V299:V300),"0")</f>
        <v>3210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0</v>
      </c>
      <c r="V313" s="308">
        <f>IFERROR(V312/H312,"0")</f>
        <v>0</v>
      </c>
      <c r="W313" s="308">
        <f>IFERROR(IF(W312="",0,W312),"0")</f>
        <v>0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0</v>
      </c>
      <c r="V314" s="308">
        <f>IFERROR(SUM(V312:V312),"0")</f>
        <v>0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14</v>
      </c>
      <c r="V325" s="307">
        <f>IFERROR(IF(U325="",0,CEILING((U325/$H325),1)*$H325),"")</f>
        <v>14</v>
      </c>
      <c r="W325" s="37">
        <f>IFERROR(IF(V325=0,"",ROUNDUP(V325/H325,0)*0.00502),"")</f>
        <v>2.5100000000000001E-2</v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5</v>
      </c>
      <c r="V326" s="308">
        <f>IFERROR(V324/H324,"0")+IFERROR(V325/H325,"0")</f>
        <v>5</v>
      </c>
      <c r="W326" s="308">
        <f>IFERROR(IF(W324="",0,W324),"0")+IFERROR(IF(W325="",0,W325),"0")</f>
        <v>2.5100000000000001E-2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14</v>
      </c>
      <c r="V327" s="308">
        <f>IFERROR(SUM(V324:V325),"0")</f>
        <v>14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0</v>
      </c>
      <c r="V329" s="307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0</v>
      </c>
      <c r="V333" s="308">
        <f>IFERROR(V329/H329,"0")+IFERROR(V330/H330,"0")+IFERROR(V331/H331,"0")+IFERROR(V332/H332,"0")</f>
        <v>0</v>
      </c>
      <c r="W333" s="308">
        <f>IFERROR(IF(W329="",0,W329),"0")+IFERROR(IF(W330="",0,W330),"0")+IFERROR(IF(W331="",0,W331),"0")+IFERROR(IF(W332="",0,W332),"0")</f>
        <v>0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0</v>
      </c>
      <c r="V334" s="308">
        <f>IFERROR(SUM(V329:V332),"0")</f>
        <v>0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50</v>
      </c>
      <c r="V347" s="307">
        <f t="shared" ref="V347:V359" si="15">IFERROR(IF(U347="",0,CEILING((U347/$H347),1)*$H347),"")</f>
        <v>50.400000000000006</v>
      </c>
      <c r="W347" s="37">
        <f>IFERROR(IF(V347=0,"",ROUNDUP(V347/H347,0)*0.00753),"")</f>
        <v>9.0359999999999996E-2</v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300</v>
      </c>
      <c r="V349" s="307">
        <f t="shared" si="15"/>
        <v>302.40000000000003</v>
      </c>
      <c r="W349" s="37">
        <f>IFERROR(IF(V349=0,"",ROUNDUP(V349/H349,0)*0.00753),"")</f>
        <v>0.54215999999999998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9.8000000000000007</v>
      </c>
      <c r="V351" s="307">
        <f t="shared" si="15"/>
        <v>10.08</v>
      </c>
      <c r="W351" s="37">
        <f t="shared" ref="W351:W359" si="16">IFERROR(IF(V351=0,"",ROUNDUP(V351/H351,0)*0.00502),"")</f>
        <v>3.0120000000000001E-2</v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11.2</v>
      </c>
      <c r="V355" s="307">
        <f t="shared" si="15"/>
        <v>11.76</v>
      </c>
      <c r="W355" s="37">
        <f t="shared" si="16"/>
        <v>3.5140000000000005E-2</v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95.833333333333343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97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0.69778000000000007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371</v>
      </c>
      <c r="V361" s="308">
        <f>IFERROR(SUM(V347:V359),"0")</f>
        <v>374.64000000000004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0</v>
      </c>
      <c r="V392" s="307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0</v>
      </c>
      <c r="V397" s="308">
        <f>IFERROR(V390/H390,"0")+IFERROR(V391/H391,"0")+IFERROR(V392/H392,"0")+IFERROR(V393/H393,"0")+IFERROR(V394/H394,"0")+IFERROR(V395/H395,"0")+IFERROR(V396/H396,"0")</f>
        <v>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0</v>
      </c>
      <c r="V398" s="308">
        <f>IFERROR(SUM(V390:V396),"0")</f>
        <v>0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550</v>
      </c>
      <c r="V411" s="307">
        <f t="shared" si="18"/>
        <v>554.4</v>
      </c>
      <c r="W411" s="37">
        <f>IFERROR(IF(V411=0,"",ROUNDUP(V411/H411,0)*0.01196),"")</f>
        <v>1.2558</v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1800</v>
      </c>
      <c r="V413" s="307">
        <f t="shared" si="18"/>
        <v>1800.48</v>
      </c>
      <c r="W413" s="37">
        <f>IFERROR(IF(V413=0,"",ROUNDUP(V413/H413,0)*0.01196),"")</f>
        <v>4.07836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445.07575757575751</v>
      </c>
      <c r="V419" s="308">
        <f>IFERROR(V410/H410,"0")+IFERROR(V411/H411,"0")+IFERROR(V412/H412,"0")+IFERROR(V413/H413,"0")+IFERROR(V414/H414,"0")+IFERROR(V415/H415,"0")+IFERROR(V416/H416,"0")+IFERROR(V417/H417,"0")+IFERROR(V418/H418,"0")</f>
        <v>446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5.3341599999999998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2350</v>
      </c>
      <c r="V420" s="308">
        <f>IFERROR(SUM(V410:V418),"0")</f>
        <v>2354.88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430</v>
      </c>
      <c r="V422" s="307">
        <f>IFERROR(IF(U422="",0,CEILING((U422/$H422),1)*$H422),"")</f>
        <v>432.96000000000004</v>
      </c>
      <c r="W422" s="37">
        <f>IFERROR(IF(V422=0,"",ROUNDUP(V422/H422,0)*0.01196),"")</f>
        <v>0.98072000000000004</v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81.439393939393938</v>
      </c>
      <c r="V424" s="308">
        <f>IFERROR(V422/H422,"0")+IFERROR(V423/H423,"0")</f>
        <v>82</v>
      </c>
      <c r="W424" s="308">
        <f>IFERROR(IF(W422="",0,W422),"0")+IFERROR(IF(W423="",0,W423),"0")</f>
        <v>0.98072000000000004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430</v>
      </c>
      <c r="V425" s="308">
        <f>IFERROR(SUM(V422:V423),"0")</f>
        <v>432.96000000000004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820</v>
      </c>
      <c r="V427" s="307">
        <f t="shared" ref="V427:V432" si="19">IFERROR(IF(U427="",0,CEILING((U427/$H427),1)*$H427),"")</f>
        <v>823.68000000000006</v>
      </c>
      <c r="W427" s="37">
        <f>IFERROR(IF(V427=0,"",ROUNDUP(V427/H427,0)*0.01196),"")</f>
        <v>1.8657600000000001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1200</v>
      </c>
      <c r="V428" s="307">
        <f t="shared" si="19"/>
        <v>1203.8400000000001</v>
      </c>
      <c r="W428" s="37">
        <f>IFERROR(IF(V428=0,"",ROUNDUP(V428/H428,0)*0.01196),"")</f>
        <v>2.72688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1450</v>
      </c>
      <c r="V429" s="307">
        <f t="shared" si="19"/>
        <v>1452</v>
      </c>
      <c r="W429" s="37">
        <f>IFERROR(IF(V429=0,"",ROUNDUP(V429/H429,0)*0.01196),"")</f>
        <v>3.2890000000000001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657.19696969696963</v>
      </c>
      <c r="V433" s="308">
        <f>IFERROR(V427/H427,"0")+IFERROR(V428/H428,"0")+IFERROR(V429/H429,"0")+IFERROR(V430/H430,"0")+IFERROR(V431/H431,"0")+IFERROR(V432/H432,"0")</f>
        <v>659</v>
      </c>
      <c r="W433" s="308">
        <f>IFERROR(IF(W427="",0,W427),"0")+IFERROR(IF(W428="",0,W428),"0")+IFERROR(IF(W429="",0,W429),"0")+IFERROR(IF(W430="",0,W430),"0")+IFERROR(IF(W431="",0,W431),"0")+IFERROR(IF(W432="",0,W432),"0")</f>
        <v>7.8816400000000009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3470</v>
      </c>
      <c r="V434" s="308">
        <f>IFERROR(SUM(V427:V432),"0")</f>
        <v>3479.5200000000004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0</v>
      </c>
      <c r="V437" s="307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0</v>
      </c>
      <c r="V438" s="308">
        <f>IFERROR(V436/H436,"0")+IFERROR(V437/H437,"0")</f>
        <v>0</v>
      </c>
      <c r="W438" s="308">
        <f>IFERROR(IF(W436="",0,W436),"0")+IFERROR(IF(W437="",0,W437),"0")</f>
        <v>0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0</v>
      </c>
      <c r="V439" s="308">
        <f>IFERROR(SUM(V436:V437),"0")</f>
        <v>0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500</v>
      </c>
      <c r="V444" s="307">
        <f>IFERROR(IF(U444="",0,CEILING((U444/$H444),1)*$H444),"")</f>
        <v>504</v>
      </c>
      <c r="W444" s="37">
        <f>IFERROR(IF(V444=0,"",ROUNDUP(V444/H444,0)*0.02175),"")</f>
        <v>0.91349999999999998</v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41.666666666666664</v>
      </c>
      <c r="V445" s="308">
        <f>IFERROR(V443/H443,"0")+IFERROR(V444/H444,"0")</f>
        <v>42</v>
      </c>
      <c r="W445" s="308">
        <f>IFERROR(IF(W443="",0,W443),"0")+IFERROR(IF(W444="",0,W444),"0")</f>
        <v>0.91349999999999998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500</v>
      </c>
      <c r="V446" s="308">
        <f>IFERROR(SUM(V443:V444),"0")</f>
        <v>504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0</v>
      </c>
      <c r="V453" s="307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0</v>
      </c>
      <c r="V454" s="307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0</v>
      </c>
      <c r="V455" s="308">
        <f>IFERROR(V453/H453,"0")+IFERROR(V454/H454,"0")</f>
        <v>0</v>
      </c>
      <c r="W455" s="308">
        <f>IFERROR(IF(W453="",0,W453),"0")+IFERROR(IF(W454="",0,W454),"0")</f>
        <v>0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0</v>
      </c>
      <c r="V456" s="308">
        <f>IFERROR(SUM(V453:V454),"0")</f>
        <v>0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0</v>
      </c>
      <c r="V458" s="307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0</v>
      </c>
      <c r="V461" s="308">
        <f>IFERROR(V458/H458,"0")+IFERROR(V459/H459,"0")+IFERROR(V460/H460,"0")</f>
        <v>0</v>
      </c>
      <c r="W461" s="308">
        <f>IFERROR(IF(W458="",0,W458),"0")+IFERROR(IF(W459="",0,W459),"0")+IFERROR(IF(W460="",0,W460),"0")</f>
        <v>0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0</v>
      </c>
      <c r="V462" s="308">
        <f>IFERROR(SUM(V458:V460),"0")</f>
        <v>0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17464.2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17582.64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18453.491900662688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18579.070000000003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31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31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19228.491900662688</v>
      </c>
      <c r="V466" s="308">
        <f>GrossWeightTotalR+PalletQtyTotalR*25</f>
        <v>19354.070000000003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2641.050822309594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2660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36.070439999999998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140.4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1429.3000000000002</v>
      </c>
      <c r="F473" s="47">
        <f>IFERROR(V122*1,"0")+IFERROR(V123*1,"0")+IFERROR(V124*1,"0")+IFERROR(V125*1,"0")</f>
        <v>885.6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119.70000000000002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976.8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660.2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230.64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5980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14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374.64000000000004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6267.3600000000006</v>
      </c>
      <c r="R473" s="47">
        <f>IFERROR(V443*1,"0")+IFERROR(V444*1,"0")+IFERROR(V448*1,"0")+IFERROR(V449*1,"0")+IFERROR(V453*1,"0")+IFERROR(V454*1,"0")+IFERROR(V458*1,"0")+IFERROR(V459*1,"0")+IFERROR(V460*1,"0")</f>
        <v>504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2023-08-25T11:17:23Z</dcterms:modified>
</cp:coreProperties>
</file>