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4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W460" i="1" s="1"/>
  <c r="M460" i="1"/>
  <c r="V459" i="1"/>
  <c r="W459" i="1" s="1"/>
  <c r="M459" i="1"/>
  <c r="W458" i="1"/>
  <c r="W461" i="1" s="1"/>
  <c r="V458" i="1"/>
  <c r="M458" i="1"/>
  <c r="U456" i="1"/>
  <c r="U455" i="1"/>
  <c r="W454" i="1"/>
  <c r="V454" i="1"/>
  <c r="M454" i="1"/>
  <c r="V453" i="1"/>
  <c r="V455" i="1" s="1"/>
  <c r="M453" i="1"/>
  <c r="U451" i="1"/>
  <c r="U450" i="1"/>
  <c r="V449" i="1"/>
  <c r="W449" i="1" s="1"/>
  <c r="M449" i="1"/>
  <c r="V448" i="1"/>
  <c r="M448" i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M429" i="1"/>
  <c r="V428" i="1"/>
  <c r="W428" i="1" s="1"/>
  <c r="M428" i="1"/>
  <c r="W427" i="1"/>
  <c r="V427" i="1"/>
  <c r="M427" i="1"/>
  <c r="V425" i="1"/>
  <c r="U425" i="1"/>
  <c r="U424" i="1"/>
  <c r="W423" i="1"/>
  <c r="V423" i="1"/>
  <c r="M423" i="1"/>
  <c r="W422" i="1"/>
  <c r="W424" i="1" s="1"/>
  <c r="V422" i="1"/>
  <c r="V424" i="1" s="1"/>
  <c r="M422" i="1"/>
  <c r="U420" i="1"/>
  <c r="U419" i="1"/>
  <c r="W418" i="1"/>
  <c r="V418" i="1"/>
  <c r="M418" i="1"/>
  <c r="V417" i="1"/>
  <c r="W417" i="1" s="1"/>
  <c r="M417" i="1"/>
  <c r="V416" i="1"/>
  <c r="W416" i="1" s="1"/>
  <c r="M416" i="1"/>
  <c r="W415" i="1"/>
  <c r="V415" i="1"/>
  <c r="M415" i="1"/>
  <c r="W414" i="1"/>
  <c r="V414" i="1"/>
  <c r="M414" i="1"/>
  <c r="V413" i="1"/>
  <c r="W413" i="1" s="1"/>
  <c r="M413" i="1"/>
  <c r="V412" i="1"/>
  <c r="W412" i="1" s="1"/>
  <c r="M412" i="1"/>
  <c r="W411" i="1"/>
  <c r="V411" i="1"/>
  <c r="M411" i="1"/>
  <c r="W410" i="1"/>
  <c r="W419" i="1" s="1"/>
  <c r="V410" i="1"/>
  <c r="M410" i="1"/>
  <c r="U406" i="1"/>
  <c r="W405" i="1"/>
  <c r="U405" i="1"/>
  <c r="W404" i="1"/>
  <c r="V404" i="1"/>
  <c r="M404" i="1"/>
  <c r="U402" i="1"/>
  <c r="U401" i="1"/>
  <c r="W400" i="1"/>
  <c r="W401" i="1" s="1"/>
  <c r="V400" i="1"/>
  <c r="M400" i="1"/>
  <c r="U398" i="1"/>
  <c r="U397" i="1"/>
  <c r="W396" i="1"/>
  <c r="V396" i="1"/>
  <c r="M396" i="1"/>
  <c r="V395" i="1"/>
  <c r="W395" i="1" s="1"/>
  <c r="M395" i="1"/>
  <c r="V394" i="1"/>
  <c r="W394" i="1" s="1"/>
  <c r="M394" i="1"/>
  <c r="W393" i="1"/>
  <c r="V393" i="1"/>
  <c r="W392" i="1"/>
  <c r="V392" i="1"/>
  <c r="M392" i="1"/>
  <c r="V391" i="1"/>
  <c r="M391" i="1"/>
  <c r="W390" i="1"/>
  <c r="V390" i="1"/>
  <c r="M390" i="1"/>
  <c r="U388" i="1"/>
  <c r="U387" i="1"/>
  <c r="W386" i="1"/>
  <c r="V386" i="1"/>
  <c r="M386" i="1"/>
  <c r="V385" i="1"/>
  <c r="P473" i="1" s="1"/>
  <c r="M385" i="1"/>
  <c r="V382" i="1"/>
  <c r="U382" i="1"/>
  <c r="W381" i="1"/>
  <c r="U381" i="1"/>
  <c r="W380" i="1"/>
  <c r="V380" i="1"/>
  <c r="V381" i="1" s="1"/>
  <c r="U378" i="1"/>
  <c r="V377" i="1"/>
  <c r="U377" i="1"/>
  <c r="W376" i="1"/>
  <c r="V376" i="1"/>
  <c r="M376" i="1"/>
  <c r="V375" i="1"/>
  <c r="W375" i="1" s="1"/>
  <c r="M375" i="1"/>
  <c r="W374" i="1"/>
  <c r="W377" i="1" s="1"/>
  <c r="V374" i="1"/>
  <c r="V378" i="1" s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W350" i="1"/>
  <c r="V350" i="1"/>
  <c r="M350" i="1"/>
  <c r="V349" i="1"/>
  <c r="W349" i="1" s="1"/>
  <c r="M349" i="1"/>
  <c r="V348" i="1"/>
  <c r="W348" i="1" s="1"/>
  <c r="W360" i="1" s="1"/>
  <c r="M348" i="1"/>
  <c r="W347" i="1"/>
  <c r="V347" i="1"/>
  <c r="M347" i="1"/>
  <c r="U345" i="1"/>
  <c r="U344" i="1"/>
  <c r="W343" i="1"/>
  <c r="V343" i="1"/>
  <c r="M343" i="1"/>
  <c r="W342" i="1"/>
  <c r="W344" i="1" s="1"/>
  <c r="V342" i="1"/>
  <c r="V345" i="1" s="1"/>
  <c r="M342" i="1"/>
  <c r="U338" i="1"/>
  <c r="U337" i="1"/>
  <c r="V336" i="1"/>
  <c r="V337" i="1" s="1"/>
  <c r="M336" i="1"/>
  <c r="U334" i="1"/>
  <c r="U333" i="1"/>
  <c r="W332" i="1"/>
  <c r="V332" i="1"/>
  <c r="M332" i="1"/>
  <c r="V331" i="1"/>
  <c r="W331" i="1" s="1"/>
  <c r="M331" i="1"/>
  <c r="V330" i="1"/>
  <c r="W330" i="1" s="1"/>
  <c r="W333" i="1" s="1"/>
  <c r="M330" i="1"/>
  <c r="W329" i="1"/>
  <c r="V329" i="1"/>
  <c r="M329" i="1"/>
  <c r="U327" i="1"/>
  <c r="U326" i="1"/>
  <c r="W325" i="1"/>
  <c r="V325" i="1"/>
  <c r="M325" i="1"/>
  <c r="W324" i="1"/>
  <c r="W326" i="1" s="1"/>
  <c r="V324" i="1"/>
  <c r="V327" i="1" s="1"/>
  <c r="M324" i="1"/>
  <c r="U322" i="1"/>
  <c r="U321" i="1"/>
  <c r="V320" i="1"/>
  <c r="W320" i="1" s="1"/>
  <c r="M320" i="1"/>
  <c r="W319" i="1"/>
  <c r="V319" i="1"/>
  <c r="M319" i="1"/>
  <c r="V318" i="1"/>
  <c r="W318" i="1" s="1"/>
  <c r="M318" i="1"/>
  <c r="W317" i="1"/>
  <c r="V317" i="1"/>
  <c r="N473" i="1" s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V306" i="1"/>
  <c r="U306" i="1"/>
  <c r="V305" i="1"/>
  <c r="U305" i="1"/>
  <c r="W304" i="1"/>
  <c r="W305" i="1" s="1"/>
  <c r="V304" i="1"/>
  <c r="M304" i="1"/>
  <c r="U302" i="1"/>
  <c r="V301" i="1"/>
  <c r="U301" i="1"/>
  <c r="W300" i="1"/>
  <c r="V300" i="1"/>
  <c r="M300" i="1"/>
  <c r="W299" i="1"/>
  <c r="W301" i="1" s="1"/>
  <c r="V299" i="1"/>
  <c r="V302" i="1" s="1"/>
  <c r="M299" i="1"/>
  <c r="U297" i="1"/>
  <c r="U296" i="1"/>
  <c r="V295" i="1"/>
  <c r="W295" i="1" s="1"/>
  <c r="M295" i="1"/>
  <c r="W294" i="1"/>
  <c r="V294" i="1"/>
  <c r="M294" i="1"/>
  <c r="V293" i="1"/>
  <c r="W293" i="1" s="1"/>
  <c r="W292" i="1"/>
  <c r="V292" i="1"/>
  <c r="M292" i="1"/>
  <c r="V291" i="1"/>
  <c r="W291" i="1" s="1"/>
  <c r="M291" i="1"/>
  <c r="V290" i="1"/>
  <c r="W290" i="1" s="1"/>
  <c r="M290" i="1"/>
  <c r="W289" i="1"/>
  <c r="V289" i="1"/>
  <c r="M289" i="1"/>
  <c r="V288" i="1"/>
  <c r="M288" i="1"/>
  <c r="V284" i="1"/>
  <c r="U284" i="1"/>
  <c r="W283" i="1"/>
  <c r="U283" i="1"/>
  <c r="W282" i="1"/>
  <c r="V282" i="1"/>
  <c r="V283" i="1" s="1"/>
  <c r="M282" i="1"/>
  <c r="U280" i="1"/>
  <c r="U279" i="1"/>
  <c r="V278" i="1"/>
  <c r="V279" i="1" s="1"/>
  <c r="M278" i="1"/>
  <c r="U276" i="1"/>
  <c r="U275" i="1"/>
  <c r="W274" i="1"/>
  <c r="V274" i="1"/>
  <c r="M274" i="1"/>
  <c r="V273" i="1"/>
  <c r="W273" i="1" s="1"/>
  <c r="M273" i="1"/>
  <c r="V272" i="1"/>
  <c r="M272" i="1"/>
  <c r="V270" i="1"/>
  <c r="U270" i="1"/>
  <c r="W269" i="1"/>
  <c r="U269" i="1"/>
  <c r="V268" i="1"/>
  <c r="W268" i="1" s="1"/>
  <c r="M268" i="1"/>
  <c r="W267" i="1"/>
  <c r="V267" i="1"/>
  <c r="M267" i="1"/>
  <c r="U264" i="1"/>
  <c r="V263" i="1"/>
  <c r="U263" i="1"/>
  <c r="W262" i="1"/>
  <c r="V262" i="1"/>
  <c r="M262" i="1"/>
  <c r="V261" i="1"/>
  <c r="W261" i="1" s="1"/>
  <c r="W263" i="1" s="1"/>
  <c r="M261" i="1"/>
  <c r="U259" i="1"/>
  <c r="U258" i="1"/>
  <c r="W257" i="1"/>
  <c r="V257" i="1"/>
  <c r="M257" i="1"/>
  <c r="V256" i="1"/>
  <c r="W256" i="1" s="1"/>
  <c r="M256" i="1"/>
  <c r="V255" i="1"/>
  <c r="W255" i="1" s="1"/>
  <c r="M255" i="1"/>
  <c r="W254" i="1"/>
  <c r="V254" i="1"/>
  <c r="M254" i="1"/>
  <c r="V253" i="1"/>
  <c r="V259" i="1" s="1"/>
  <c r="M253" i="1"/>
  <c r="W252" i="1"/>
  <c r="V252" i="1"/>
  <c r="M252" i="1"/>
  <c r="V251" i="1"/>
  <c r="K473" i="1" s="1"/>
  <c r="M251" i="1"/>
  <c r="U248" i="1"/>
  <c r="U247" i="1"/>
  <c r="V246" i="1"/>
  <c r="W246" i="1" s="1"/>
  <c r="M246" i="1"/>
  <c r="W245" i="1"/>
  <c r="V245" i="1"/>
  <c r="M245" i="1"/>
  <c r="V244" i="1"/>
  <c r="W244" i="1" s="1"/>
  <c r="W247" i="1" s="1"/>
  <c r="M244" i="1"/>
  <c r="U242" i="1"/>
  <c r="U241" i="1"/>
  <c r="W240" i="1"/>
  <c r="V240" i="1"/>
  <c r="M240" i="1"/>
  <c r="V239" i="1"/>
  <c r="V242" i="1" s="1"/>
  <c r="W238" i="1"/>
  <c r="V238" i="1"/>
  <c r="U236" i="1"/>
  <c r="U235" i="1"/>
  <c r="V234" i="1"/>
  <c r="W234" i="1" s="1"/>
  <c r="M234" i="1"/>
  <c r="W233" i="1"/>
  <c r="V233" i="1"/>
  <c r="M233" i="1"/>
  <c r="V232" i="1"/>
  <c r="W232" i="1" s="1"/>
  <c r="M232" i="1"/>
  <c r="W231" i="1"/>
  <c r="V231" i="1"/>
  <c r="V235" i="1" s="1"/>
  <c r="M231" i="1"/>
  <c r="U229" i="1"/>
  <c r="V228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W222" i="1"/>
  <c r="V222" i="1"/>
  <c r="M222" i="1"/>
  <c r="U220" i="1"/>
  <c r="U219" i="1"/>
  <c r="V218" i="1"/>
  <c r="W218" i="1" s="1"/>
  <c r="M218" i="1"/>
  <c r="W217" i="1"/>
  <c r="V217" i="1"/>
  <c r="M217" i="1"/>
  <c r="V216" i="1"/>
  <c r="W216" i="1" s="1"/>
  <c r="W219" i="1" s="1"/>
  <c r="M216" i="1"/>
  <c r="W215" i="1"/>
  <c r="V215" i="1"/>
  <c r="V219" i="1" s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W206" i="1"/>
  <c r="V206" i="1"/>
  <c r="M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V208" i="1" s="1"/>
  <c r="M193" i="1"/>
  <c r="U190" i="1"/>
  <c r="U189" i="1"/>
  <c r="V188" i="1"/>
  <c r="W188" i="1" s="1"/>
  <c r="M188" i="1"/>
  <c r="V187" i="1"/>
  <c r="M187" i="1"/>
  <c r="U185" i="1"/>
  <c r="U184" i="1"/>
  <c r="V183" i="1"/>
  <c r="W183" i="1" s="1"/>
  <c r="M183" i="1"/>
  <c r="W182" i="1"/>
  <c r="V182" i="1"/>
  <c r="M182" i="1"/>
  <c r="W181" i="1"/>
  <c r="V181" i="1"/>
  <c r="M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M171" i="1"/>
  <c r="W170" i="1"/>
  <c r="V170" i="1"/>
  <c r="M170" i="1"/>
  <c r="V169" i="1"/>
  <c r="V185" i="1" s="1"/>
  <c r="M169" i="1"/>
  <c r="W168" i="1"/>
  <c r="V168" i="1"/>
  <c r="M168" i="1"/>
  <c r="V167" i="1"/>
  <c r="W167" i="1" s="1"/>
  <c r="M167" i="1"/>
  <c r="U165" i="1"/>
  <c r="U164" i="1"/>
  <c r="V163" i="1"/>
  <c r="W163" i="1" s="1"/>
  <c r="M163" i="1"/>
  <c r="W162" i="1"/>
  <c r="V162" i="1"/>
  <c r="M162" i="1"/>
  <c r="V161" i="1"/>
  <c r="W161" i="1" s="1"/>
  <c r="M161" i="1"/>
  <c r="W160" i="1"/>
  <c r="V160" i="1"/>
  <c r="V165" i="1" s="1"/>
  <c r="M160" i="1"/>
  <c r="U158" i="1"/>
  <c r="U157" i="1"/>
  <c r="V156" i="1"/>
  <c r="W156" i="1" s="1"/>
  <c r="M156" i="1"/>
  <c r="V155" i="1"/>
  <c r="U153" i="1"/>
  <c r="V152" i="1"/>
  <c r="U152" i="1"/>
  <c r="W151" i="1"/>
  <c r="V151" i="1"/>
  <c r="M151" i="1"/>
  <c r="W150" i="1"/>
  <c r="W152" i="1" s="1"/>
  <c r="V150" i="1"/>
  <c r="M150" i="1"/>
  <c r="U147" i="1"/>
  <c r="U146" i="1"/>
  <c r="V145" i="1"/>
  <c r="W145" i="1" s="1"/>
  <c r="M145" i="1"/>
  <c r="W144" i="1"/>
  <c r="V144" i="1"/>
  <c r="M144" i="1"/>
  <c r="V143" i="1"/>
  <c r="W143" i="1" s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G473" i="1" s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W122" i="1"/>
  <c r="V122" i="1"/>
  <c r="M122" i="1"/>
  <c r="U119" i="1"/>
  <c r="U118" i="1"/>
  <c r="W117" i="1"/>
  <c r="V117" i="1"/>
  <c r="W116" i="1"/>
  <c r="V116" i="1"/>
  <c r="M116" i="1"/>
  <c r="V115" i="1"/>
  <c r="W115" i="1" s="1"/>
  <c r="M115" i="1"/>
  <c r="W114" i="1"/>
  <c r="V114" i="1"/>
  <c r="V119" i="1" s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V111" i="1" s="1"/>
  <c r="U102" i="1"/>
  <c r="U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V101" i="1" s="1"/>
  <c r="M93" i="1"/>
  <c r="W92" i="1"/>
  <c r="V92" i="1"/>
  <c r="V102" i="1" s="1"/>
  <c r="M92" i="1"/>
  <c r="U90" i="1"/>
  <c r="U89" i="1"/>
  <c r="W88" i="1"/>
  <c r="V88" i="1"/>
  <c r="M88" i="1"/>
  <c r="V87" i="1"/>
  <c r="W87" i="1" s="1"/>
  <c r="M87" i="1"/>
  <c r="W86" i="1"/>
  <c r="V86" i="1"/>
  <c r="W85" i="1"/>
  <c r="V85" i="1"/>
  <c r="M85" i="1"/>
  <c r="V84" i="1"/>
  <c r="W84" i="1" s="1"/>
  <c r="V83" i="1"/>
  <c r="V90" i="1" s="1"/>
  <c r="M83" i="1"/>
  <c r="U81" i="1"/>
  <c r="U80" i="1"/>
  <c r="V79" i="1"/>
  <c r="W79" i="1" s="1"/>
  <c r="M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E473" i="1" s="1"/>
  <c r="M63" i="1"/>
  <c r="U60" i="1"/>
  <c r="U59" i="1"/>
  <c r="V58" i="1"/>
  <c r="W58" i="1" s="1"/>
  <c r="V57" i="1"/>
  <c r="W57" i="1" s="1"/>
  <c r="M57" i="1"/>
  <c r="W56" i="1"/>
  <c r="W59" i="1" s="1"/>
  <c r="V56" i="1"/>
  <c r="V59" i="1" s="1"/>
  <c r="M56" i="1"/>
  <c r="U53" i="1"/>
  <c r="U52" i="1"/>
  <c r="W51" i="1"/>
  <c r="V51" i="1"/>
  <c r="M51" i="1"/>
  <c r="V50" i="1"/>
  <c r="V52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V37" i="1" s="1"/>
  <c r="M36" i="1"/>
  <c r="W35" i="1"/>
  <c r="V35" i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V32" i="1" s="1"/>
  <c r="M28" i="1"/>
  <c r="W27" i="1"/>
  <c r="V27" i="1"/>
  <c r="M27" i="1"/>
  <c r="V26" i="1"/>
  <c r="V33" i="1" s="1"/>
  <c r="M26" i="1"/>
  <c r="V24" i="1"/>
  <c r="U24" i="1"/>
  <c r="U23" i="1"/>
  <c r="V22" i="1"/>
  <c r="V465" i="1" s="1"/>
  <c r="M22" i="1"/>
  <c r="H10" i="1"/>
  <c r="H9" i="1"/>
  <c r="A9" i="1"/>
  <c r="F10" i="1" s="1"/>
  <c r="D7" i="1"/>
  <c r="N6" i="1"/>
  <c r="M2" i="1"/>
  <c r="U467" i="1" l="1"/>
  <c r="U463" i="1"/>
  <c r="W184" i="1"/>
  <c r="W321" i="1"/>
  <c r="W118" i="1"/>
  <c r="W126" i="1"/>
  <c r="W164" i="1"/>
  <c r="W235" i="1"/>
  <c r="C473" i="1"/>
  <c r="W208" i="1"/>
  <c r="V276" i="1"/>
  <c r="V296" i="1"/>
  <c r="M473" i="1"/>
  <c r="J9" i="1"/>
  <c r="V23" i="1"/>
  <c r="W28" i="1"/>
  <c r="W36" i="1"/>
  <c r="W37" i="1" s="1"/>
  <c r="W40" i="1"/>
  <c r="W41" i="1" s="1"/>
  <c r="W44" i="1"/>
  <c r="W45" i="1" s="1"/>
  <c r="W50" i="1"/>
  <c r="W52" i="1" s="1"/>
  <c r="V53" i="1"/>
  <c r="W63" i="1"/>
  <c r="W80" i="1" s="1"/>
  <c r="W83" i="1"/>
  <c r="W89" i="1" s="1"/>
  <c r="W93" i="1"/>
  <c r="W101" i="1" s="1"/>
  <c r="W104" i="1"/>
  <c r="W111" i="1" s="1"/>
  <c r="V112" i="1"/>
  <c r="W131" i="1"/>
  <c r="W134" i="1" s="1"/>
  <c r="V134" i="1"/>
  <c r="I473" i="1"/>
  <c r="V153" i="1"/>
  <c r="W169" i="1"/>
  <c r="V184" i="1"/>
  <c r="V220" i="1"/>
  <c r="V236" i="1"/>
  <c r="W239" i="1"/>
  <c r="W241" i="1" s="1"/>
  <c r="V248" i="1"/>
  <c r="W253" i="1"/>
  <c r="V269" i="1"/>
  <c r="W288" i="1"/>
  <c r="W296" i="1" s="1"/>
  <c r="V322" i="1"/>
  <c r="V326" i="1"/>
  <c r="V333" i="1"/>
  <c r="W336" i="1"/>
  <c r="W337" i="1" s="1"/>
  <c r="V338" i="1"/>
  <c r="V344" i="1"/>
  <c r="V368" i="1"/>
  <c r="W385" i="1"/>
  <c r="W387" i="1" s="1"/>
  <c r="W391" i="1"/>
  <c r="W397" i="1" s="1"/>
  <c r="V398" i="1"/>
  <c r="V405" i="1"/>
  <c r="V406" i="1"/>
  <c r="V456" i="1"/>
  <c r="D473" i="1"/>
  <c r="L473" i="1"/>
  <c r="V135" i="1"/>
  <c r="W367" i="1"/>
  <c r="V388" i="1"/>
  <c r="A10" i="1"/>
  <c r="B473" i="1"/>
  <c r="V464" i="1"/>
  <c r="V466" i="1" s="1"/>
  <c r="V38" i="1"/>
  <c r="V42" i="1"/>
  <c r="V46" i="1"/>
  <c r="V60" i="1"/>
  <c r="V81" i="1"/>
  <c r="V118" i="1"/>
  <c r="V127" i="1"/>
  <c r="V146" i="1"/>
  <c r="V158" i="1"/>
  <c r="W155" i="1"/>
  <c r="W157" i="1" s="1"/>
  <c r="V164" i="1"/>
  <c r="V190" i="1"/>
  <c r="W187" i="1"/>
  <c r="W189" i="1" s="1"/>
  <c r="V229" i="1"/>
  <c r="V241" i="1"/>
  <c r="V247" i="1"/>
  <c r="V264" i="1"/>
  <c r="V275" i="1"/>
  <c r="W272" i="1"/>
  <c r="W275" i="1" s="1"/>
  <c r="V334" i="1"/>
  <c r="V361" i="1"/>
  <c r="V387" i="1"/>
  <c r="V397" i="1"/>
  <c r="W438" i="1"/>
  <c r="R473" i="1"/>
  <c r="V445" i="1"/>
  <c r="V450" i="1"/>
  <c r="V451" i="1"/>
  <c r="W448" i="1"/>
  <c r="W450" i="1" s="1"/>
  <c r="V461" i="1"/>
  <c r="O473" i="1"/>
  <c r="V89" i="1"/>
  <c r="W228" i="1"/>
  <c r="F9" i="1"/>
  <c r="W22" i="1"/>
  <c r="W23" i="1" s="1"/>
  <c r="W26" i="1"/>
  <c r="W32" i="1" s="1"/>
  <c r="V80" i="1"/>
  <c r="F473" i="1"/>
  <c r="V126" i="1"/>
  <c r="W138" i="1"/>
  <c r="W146" i="1" s="1"/>
  <c r="V147" i="1"/>
  <c r="V157" i="1"/>
  <c r="V189" i="1"/>
  <c r="J473" i="1"/>
  <c r="V209" i="1"/>
  <c r="V258" i="1"/>
  <c r="W251" i="1"/>
  <c r="W278" i="1"/>
  <c r="W279" i="1" s="1"/>
  <c r="V280" i="1"/>
  <c r="V297" i="1"/>
  <c r="V360" i="1"/>
  <c r="V367" i="1"/>
  <c r="V401" i="1"/>
  <c r="V402" i="1"/>
  <c r="V419" i="1"/>
  <c r="Q473" i="1"/>
  <c r="V420" i="1"/>
  <c r="W433" i="1"/>
  <c r="V434" i="1"/>
  <c r="W453" i="1"/>
  <c r="W455" i="1" s="1"/>
  <c r="V462" i="1"/>
  <c r="U466" i="1"/>
  <c r="H473" i="1"/>
  <c r="V433" i="1"/>
  <c r="V321" i="1"/>
  <c r="W443" i="1"/>
  <c r="W445" i="1" s="1"/>
  <c r="V446" i="1"/>
  <c r="V463" i="1" l="1"/>
  <c r="W258" i="1"/>
  <c r="W468" i="1"/>
  <c r="V467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<sst xmlns="http://schemas.openxmlformats.org/spreadsheetml/2006/main" count="1699" uniqueCount="652">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</sst>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/>
      <c r="I5" s="321"/>
      <c r="J5" s="321"/>
      <c r="K5" s="319"/>
      <c r="M5" s="25" t="s">
        <v>10</v>
      </c>
      <c r="N5" s="322">
        <v>45167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4" customFormat="1" ht="24" customHeight="1" x14ac:dyDescent="0.2">
      <c r="A6" s="315" t="s">
        <v>13</v>
      </c>
      <c r="B6" s="316"/>
      <c r="C6" s="317"/>
      <c r="D6" s="327" t="s">
        <v>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Вторник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4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0.33333333333333331</v>
      </c>
      <c r="O8" s="323"/>
      <c r="Q8" s="314"/>
      <c r="R8" s="325"/>
      <c r="S8" s="334"/>
      <c r="T8" s="335"/>
      <c r="Y8" s="52"/>
      <c r="Z8" s="52"/>
      <c r="AA8" s="52"/>
    </row>
    <row r="9" spans="1:28" s="304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4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3" t="s">
        <v>56</v>
      </c>
      <c r="S18" s="303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6">
        <v>4680115880139</v>
      </c>
      <c r="E36" s="330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0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90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91"/>
      <c r="M38" s="389" t="s">
        <v>64</v>
      </c>
      <c r="N38" s="342"/>
      <c r="O38" s="342"/>
      <c r="P38" s="342"/>
      <c r="Q38" s="342"/>
      <c r="R38" s="342"/>
      <c r="S38" s="343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85" t="s">
        <v>87</v>
      </c>
      <c r="B39" s="314"/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6">
        <v>4607091388282</v>
      </c>
      <c r="E40" s="330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0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90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91"/>
      <c r="M42" s="389" t="s">
        <v>64</v>
      </c>
      <c r="N42" s="342"/>
      <c r="O42" s="342"/>
      <c r="P42" s="342"/>
      <c r="Q42" s="342"/>
      <c r="R42" s="342"/>
      <c r="S42" s="343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85" t="s">
        <v>91</v>
      </c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86">
        <v>4607091389111</v>
      </c>
      <c r="E44" s="330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0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90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91"/>
      <c r="M46" s="389" t="s">
        <v>64</v>
      </c>
      <c r="N46" s="342"/>
      <c r="O46" s="342"/>
      <c r="P46" s="342"/>
      <c r="Q46" s="342"/>
      <c r="R46" s="342"/>
      <c r="S46" s="343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82" t="s">
        <v>94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52" ht="16.5" customHeight="1" x14ac:dyDescent="0.25">
      <c r="A48" s="384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14.25" customHeight="1" x14ac:dyDescent="0.25">
      <c r="A49" s="385" t="s">
        <v>96</v>
      </c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86">
        <v>4680115881440</v>
      </c>
      <c r="E50" s="330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70</v>
      </c>
      <c r="V50" s="307">
        <f>IFERROR(IF(U50="",0,CEILING((U50/$H50),1)*$H50),"")</f>
        <v>75.600000000000009</v>
      </c>
      <c r="W50" s="37">
        <f>IFERROR(IF(V50=0,"",ROUNDUP(V50/H50,0)*0.02175),"")</f>
        <v>0.15225</v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86">
        <v>4680115881433</v>
      </c>
      <c r="E51" s="330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0"/>
      <c r="R51" s="35"/>
      <c r="S51" s="35"/>
      <c r="T51" s="36" t="s">
        <v>63</v>
      </c>
      <c r="U51" s="306">
        <v>112.5</v>
      </c>
      <c r="V51" s="307">
        <f>IFERROR(IF(U51="",0,CEILING((U51/$H51),1)*$H51),"")</f>
        <v>113.4</v>
      </c>
      <c r="W51" s="37">
        <f>IFERROR(IF(V51=0,"",ROUNDUP(V51/H51,0)*0.00753),"")</f>
        <v>0.31625999999999999</v>
      </c>
      <c r="X51" s="57"/>
      <c r="Y51" s="58"/>
      <c r="AC51" s="59"/>
      <c r="AZ51" s="72" t="s">
        <v>1</v>
      </c>
    </row>
    <row r="52" spans="1:52" x14ac:dyDescent="0.2">
      <c r="A52" s="390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65</v>
      </c>
      <c r="U52" s="308">
        <f>IFERROR(U50/H50,"0")+IFERROR(U51/H51,"0")</f>
        <v>48.148148148148145</v>
      </c>
      <c r="V52" s="308">
        <f>IFERROR(V50/H50,"0")+IFERROR(V51/H51,"0")</f>
        <v>49</v>
      </c>
      <c r="W52" s="308">
        <f>IFERROR(IF(W50="",0,W50),"0")+IFERROR(IF(W51="",0,W51),"0")</f>
        <v>0.46850999999999998</v>
      </c>
      <c r="X52" s="309"/>
      <c r="Y52" s="309"/>
    </row>
    <row r="53" spans="1:52" x14ac:dyDescent="0.2">
      <c r="A53" s="314"/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91"/>
      <c r="M53" s="389" t="s">
        <v>64</v>
      </c>
      <c r="N53" s="342"/>
      <c r="O53" s="342"/>
      <c r="P53" s="342"/>
      <c r="Q53" s="342"/>
      <c r="R53" s="342"/>
      <c r="S53" s="343"/>
      <c r="T53" s="38" t="s">
        <v>63</v>
      </c>
      <c r="U53" s="308">
        <f>IFERROR(SUM(U50:U51),"0")</f>
        <v>182.5</v>
      </c>
      <c r="V53" s="308">
        <f>IFERROR(SUM(V50:V51),"0")</f>
        <v>189</v>
      </c>
      <c r="W53" s="38"/>
      <c r="X53" s="309"/>
      <c r="Y53" s="309"/>
    </row>
    <row r="54" spans="1:52" ht="16.5" customHeight="1" x14ac:dyDescent="0.25">
      <c r="A54" s="384" t="s">
        <v>102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14.25" customHeight="1" x14ac:dyDescent="0.25">
      <c r="A55" s="385" t="s">
        <v>103</v>
      </c>
      <c r="B55" s="314"/>
      <c r="C55" s="314"/>
      <c r="D55" s="314"/>
      <c r="E55" s="314"/>
      <c r="F55" s="314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350</v>
      </c>
      <c r="V56" s="307">
        <f>IFERROR(IF(U56="",0,CEILING((U56/$H56),1)*$H56),"")</f>
        <v>356.40000000000003</v>
      </c>
      <c r="W56" s="37">
        <f>IFERROR(IF(V56=0,"",ROUNDUP(V56/H56,0)*0.02175),"")</f>
        <v>0.71775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540</v>
      </c>
      <c r="V57" s="307">
        <f>IFERROR(IF(U57="",0,CEILING((U57/$H57),1)*$H57),"")</f>
        <v>540</v>
      </c>
      <c r="W57" s="37">
        <f>IFERROR(IF(V57=0,"",ROUNDUP(V57/H57,0)*0.00937),"")</f>
        <v>1.1244000000000001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IFERROR(U56/H56,"0")+IFERROR(U57/H57,"0")+IFERROR(U58/H58,"0")</f>
        <v>152.40740740740739</v>
      </c>
      <c r="V59" s="308">
        <f>IFERROR(V56/H56,"0")+IFERROR(V57/H57,"0")+IFERROR(V58/H58,"0")</f>
        <v>153</v>
      </c>
      <c r="W59" s="308">
        <f>IFERROR(IF(W56="",0,W56),"0")+IFERROR(IF(W57="",0,W57),"0")+IFERROR(IF(W58="",0,W58),"0")</f>
        <v>1.8421500000000002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IFERROR(SUM(U56:U58),"0")</f>
        <v>890</v>
      </c>
      <c r="V60" s="308">
        <f>IFERROR(SUM(V56:V58),"0")</f>
        <v>896.40000000000009</v>
      </c>
      <c r="W60" s="38"/>
      <c r="X60" s="309"/>
      <c r="Y60" s="309"/>
    </row>
    <row r="61" spans="1:52" ht="16.5" customHeight="1" x14ac:dyDescent="0.25">
      <c r="A61" s="384" t="s">
        <v>94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86">
        <v>4607091382945</v>
      </c>
      <c r="E63" s="330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0"/>
      <c r="R63" s="35"/>
      <c r="S63" s="35"/>
      <c r="T63" s="36" t="s">
        <v>63</v>
      </c>
      <c r="U63" s="306">
        <v>20</v>
      </c>
      <c r="V63" s="307">
        <f t="shared" ref="V63:V79" si="2">IFERROR(IF(U63="",0,CEILING((U63/$H63),1)*$H63),"")</f>
        <v>21.6</v>
      </c>
      <c r="W63" s="37">
        <f>IFERROR(IF(V63=0,"",ROUNDUP(V63/H63,0)*0.02175),"")</f>
        <v>4.3499999999999997E-2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350</v>
      </c>
      <c r="V64" s="307">
        <f t="shared" si="2"/>
        <v>356.40000000000003</v>
      </c>
      <c r="W64" s="37">
        <f>IFERROR(IF(V64=0,"",ROUNDUP(V64/H64,0)*0.02175),"")</f>
        <v>0.71775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350</v>
      </c>
      <c r="V65" s="307">
        <f t="shared" si="2"/>
        <v>356.40000000000003</v>
      </c>
      <c r="W65" s="37">
        <f>IFERROR(IF(V65=0,"",ROUNDUP(V65/H65,0)*0.02175),"")</f>
        <v>0.71775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86">
        <v>4607091388312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0"/>
      <c r="R66" s="35"/>
      <c r="S66" s="35"/>
      <c r="T66" s="36" t="s">
        <v>63</v>
      </c>
      <c r="U66" s="306">
        <v>20</v>
      </c>
      <c r="V66" s="307">
        <f t="shared" si="2"/>
        <v>21.6</v>
      </c>
      <c r="W66" s="37">
        <f>IFERROR(IF(V66=0,"",ROUNDUP(V66/H66,0)*0.02175),"")</f>
        <v>4.3499999999999997E-2</v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86">
        <v>4680115882133</v>
      </c>
      <c r="E67" s="330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41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8"/>
      <c r="O67" s="388"/>
      <c r="P67" s="388"/>
      <c r="Q67" s="33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86">
        <v>4607091382952</v>
      </c>
      <c r="E68" s="330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0"/>
      <c r="R68" s="35"/>
      <c r="S68" s="35"/>
      <c r="T68" s="36" t="s">
        <v>63</v>
      </c>
      <c r="U68" s="306">
        <v>30</v>
      </c>
      <c r="V68" s="307">
        <f t="shared" si="2"/>
        <v>30</v>
      </c>
      <c r="W68" s="37">
        <f>IFERROR(IF(V68=0,"",ROUNDUP(V68/H68,0)*0.00753),"")</f>
        <v>7.5300000000000006E-2</v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86">
        <v>4680115882539</v>
      </c>
      <c r="E69" s="330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88"/>
      <c r="O69" s="388"/>
      <c r="P69" s="388"/>
      <c r="Q69" s="33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86">
        <v>4607091385687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140</v>
      </c>
      <c r="V70" s="307">
        <f t="shared" si="2"/>
        <v>140</v>
      </c>
      <c r="W70" s="37">
        <f t="shared" si="3"/>
        <v>0.32795000000000002</v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86">
        <v>4607091384604</v>
      </c>
      <c r="E71" s="330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86">
        <v>4680115880283</v>
      </c>
      <c r="E72" s="330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86">
        <v>4680115881518</v>
      </c>
      <c r="E73" s="330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86">
        <v>4680115881303</v>
      </c>
      <c r="E74" s="330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540</v>
      </c>
      <c r="V74" s="307">
        <f t="shared" si="2"/>
        <v>540</v>
      </c>
      <c r="W74" s="37">
        <f t="shared" si="3"/>
        <v>1.1244000000000001</v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86">
        <v>4607091381986</v>
      </c>
      <c r="E75" s="330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86">
        <v>4607091388466</v>
      </c>
      <c r="E76" s="330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67.5</v>
      </c>
      <c r="V76" s="307">
        <f t="shared" si="2"/>
        <v>67.5</v>
      </c>
      <c r="W76" s="37">
        <f>IFERROR(IF(V76=0,"",ROUNDUP(V76/H76,0)*0.00753),"")</f>
        <v>0.18825</v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86">
        <v>4680115880269</v>
      </c>
      <c r="E77" s="330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86">
        <v>4680115880429</v>
      </c>
      <c r="E78" s="330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0"/>
      <c r="R78" s="35"/>
      <c r="S78" s="35"/>
      <c r="T78" s="36" t="s">
        <v>63</v>
      </c>
      <c r="U78" s="306">
        <v>360</v>
      </c>
      <c r="V78" s="307">
        <f t="shared" si="2"/>
        <v>360</v>
      </c>
      <c r="W78" s="37">
        <f>IFERROR(IF(V78=0,"",ROUNDUP(V78/H78,0)*0.00937),"")</f>
        <v>0.74960000000000004</v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86">
        <v>4680115881457</v>
      </c>
      <c r="E79" s="330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0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90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91"/>
      <c r="M80" s="389" t="s">
        <v>64</v>
      </c>
      <c r="N80" s="342"/>
      <c r="O80" s="342"/>
      <c r="P80" s="342"/>
      <c r="Q80" s="342"/>
      <c r="R80" s="342"/>
      <c r="S80" s="343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338.51851851851848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340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3.9880000000000004</v>
      </c>
      <c r="X80" s="309"/>
      <c r="Y80" s="309"/>
    </row>
    <row r="81" spans="1:52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91"/>
      <c r="M81" s="389" t="s">
        <v>64</v>
      </c>
      <c r="N81" s="342"/>
      <c r="O81" s="342"/>
      <c r="P81" s="342"/>
      <c r="Q81" s="342"/>
      <c r="R81" s="342"/>
      <c r="S81" s="343"/>
      <c r="T81" s="38" t="s">
        <v>63</v>
      </c>
      <c r="U81" s="308">
        <f>IFERROR(SUM(U63:U79),"0")</f>
        <v>1877.5</v>
      </c>
      <c r="V81" s="308">
        <f>IFERROR(SUM(V63:V79),"0")</f>
        <v>1893.5</v>
      </c>
      <c r="W81" s="38"/>
      <c r="X81" s="309"/>
      <c r="Y81" s="309"/>
    </row>
    <row r="82" spans="1:52" ht="14.25" customHeight="1" x14ac:dyDescent="0.25">
      <c r="A82" s="385" t="s">
        <v>96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86">
        <v>4607091388442</v>
      </c>
      <c r="E83" s="330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86">
        <v>4607091384789</v>
      </c>
      <c r="E84" s="330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425" t="s">
        <v>151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86">
        <v>4680115881488</v>
      </c>
      <c r="E85" s="330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86">
        <v>4607091384765</v>
      </c>
      <c r="E86" s="330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427" t="s">
        <v>156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86">
        <v>4680115880658</v>
      </c>
      <c r="E87" s="330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0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86">
        <v>4607091381962</v>
      </c>
      <c r="E88" s="330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0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90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91"/>
      <c r="M89" s="389" t="s">
        <v>64</v>
      </c>
      <c r="N89" s="342"/>
      <c r="O89" s="342"/>
      <c r="P89" s="342"/>
      <c r="Q89" s="342"/>
      <c r="R89" s="342"/>
      <c r="S89" s="343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91"/>
      <c r="M90" s="389" t="s">
        <v>64</v>
      </c>
      <c r="N90" s="342"/>
      <c r="O90" s="342"/>
      <c r="P90" s="342"/>
      <c r="Q90" s="342"/>
      <c r="R90" s="342"/>
      <c r="S90" s="343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85" t="s">
        <v>59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86">
        <v>4607091387667</v>
      </c>
      <c r="E92" s="330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86">
        <v>4607091387636</v>
      </c>
      <c r="E93" s="330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86">
        <v>4607091384727</v>
      </c>
      <c r="E94" s="330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86">
        <v>4607091386745</v>
      </c>
      <c r="E95" s="330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86">
        <v>4607091382426</v>
      </c>
      <c r="E96" s="330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86">
        <v>4607091386547</v>
      </c>
      <c r="E97" s="330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86">
        <v>4607091384703</v>
      </c>
      <c r="E98" s="330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86">
        <v>4607091384734</v>
      </c>
      <c r="E99" s="330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0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86">
        <v>4607091382464</v>
      </c>
      <c r="E100" s="330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0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90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91"/>
      <c r="M101" s="389" t="s">
        <v>64</v>
      </c>
      <c r="N101" s="342"/>
      <c r="O101" s="342"/>
      <c r="P101" s="342"/>
      <c r="Q101" s="342"/>
      <c r="R101" s="342"/>
      <c r="S101" s="343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91"/>
      <c r="M102" s="389" t="s">
        <v>64</v>
      </c>
      <c r="N102" s="342"/>
      <c r="O102" s="342"/>
      <c r="P102" s="342"/>
      <c r="Q102" s="342"/>
      <c r="R102" s="342"/>
      <c r="S102" s="343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85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86">
        <v>4607091386967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439" t="s">
        <v>181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110</v>
      </c>
      <c r="V104" s="307">
        <f t="shared" ref="V104:V110" si="6">IFERROR(IF(U104="",0,CEILING((U104/$H104),1)*$H104),"")</f>
        <v>113.39999999999999</v>
      </c>
      <c r="W104" s="37">
        <f>IFERROR(IF(V104=0,"",ROUNDUP(V104/H104,0)*0.02175),"")</f>
        <v>0.30449999999999999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86">
        <v>4607091385304</v>
      </c>
      <c r="E105" s="330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60</v>
      </c>
      <c r="V105" s="307">
        <f t="shared" si="6"/>
        <v>64.8</v>
      </c>
      <c r="W105" s="37">
        <f>IFERROR(IF(V105=0,"",ROUNDUP(V105/H105,0)*0.02175),"")</f>
        <v>0.17399999999999999</v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86">
        <v>4607091386264</v>
      </c>
      <c r="E106" s="330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86">
        <v>4607091385731</v>
      </c>
      <c r="E107" s="330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442" t="s">
        <v>188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450</v>
      </c>
      <c r="V107" s="307">
        <f t="shared" si="6"/>
        <v>450.90000000000003</v>
      </c>
      <c r="W107" s="37">
        <f>IFERROR(IF(V107=0,"",ROUNDUP(V107/H107,0)*0.00753),"")</f>
        <v>1.2575100000000001</v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86">
        <v>4680115880214</v>
      </c>
      <c r="E108" s="330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443" t="s">
        <v>191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86">
        <v>4680115880894</v>
      </c>
      <c r="E109" s="330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444" t="s">
        <v>194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86">
        <v>4607091385427</v>
      </c>
      <c r="E110" s="330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35</v>
      </c>
      <c r="V110" s="307">
        <f t="shared" si="6"/>
        <v>36</v>
      </c>
      <c r="W110" s="37">
        <f>IFERROR(IF(V110=0,"",ROUNDUP(V110/H110,0)*0.00753),"")</f>
        <v>9.0359999999999996E-2</v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IFERROR(U104/H104,"0")+IFERROR(U105/H105,"0")+IFERROR(U106/H106,"0")+IFERROR(U107/H107,"0")+IFERROR(U108/H108,"0")+IFERROR(U109/H109,"0")+IFERROR(U110/H110,"0")</f>
        <v>199.32098765432096</v>
      </c>
      <c r="V111" s="308">
        <f>IFERROR(V104/H104,"0")+IFERROR(V105/H105,"0")+IFERROR(V106/H106,"0")+IFERROR(V107/H107,"0")+IFERROR(V108/H108,"0")+IFERROR(V109/H109,"0")+IFERROR(V110/H110,"0")</f>
        <v>201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1.82637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IFERROR(SUM(U104:U110),"0")</f>
        <v>655</v>
      </c>
      <c r="V112" s="308">
        <f>IFERROR(SUM(V104:V110),"0")</f>
        <v>665.1</v>
      </c>
      <c r="W112" s="38"/>
      <c r="X112" s="309"/>
      <c r="Y112" s="309"/>
    </row>
    <row r="113" spans="1:52" ht="14.25" customHeight="1" x14ac:dyDescent="0.25">
      <c r="A113" s="385" t="s">
        <v>197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86">
        <v>4680115880238</v>
      </c>
      <c r="E116" s="330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86">
        <v>4680115881464</v>
      </c>
      <c r="E117" s="330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449" t="s">
        <v>206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90"/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91"/>
      <c r="M118" s="389" t="s">
        <v>64</v>
      </c>
      <c r="N118" s="342"/>
      <c r="O118" s="342"/>
      <c r="P118" s="342"/>
      <c r="Q118" s="342"/>
      <c r="R118" s="342"/>
      <c r="S118" s="343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4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84" t="s">
        <v>207</v>
      </c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02"/>
      <c r="Y120" s="302"/>
    </row>
    <row r="121" spans="1:52" ht="14.25" customHeight="1" x14ac:dyDescent="0.25">
      <c r="A121" s="385" t="s">
        <v>66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86">
        <v>4607091385168</v>
      </c>
      <c r="E122" s="330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0"/>
      <c r="R122" s="35"/>
      <c r="S122" s="35"/>
      <c r="T122" s="36" t="s">
        <v>63</v>
      </c>
      <c r="U122" s="306">
        <v>600</v>
      </c>
      <c r="V122" s="307">
        <f>IFERROR(IF(U122="",0,CEILING((U122/$H122),1)*$H122),"")</f>
        <v>607.5</v>
      </c>
      <c r="W122" s="37">
        <f>IFERROR(IF(V122=0,"",ROUNDUP(V122/H122,0)*0.02175),"")</f>
        <v>1.6312499999999999</v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86">
        <v>4607091383256</v>
      </c>
      <c r="E123" s="330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86">
        <v>4607091385748</v>
      </c>
      <c r="E124" s="330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585</v>
      </c>
      <c r="V124" s="307">
        <f>IFERROR(IF(U124="",0,CEILING((U124/$H124),1)*$H124),"")</f>
        <v>585.90000000000009</v>
      </c>
      <c r="W124" s="37">
        <f>IFERROR(IF(V124=0,"",ROUNDUP(V124/H124,0)*0.00753),"")</f>
        <v>1.63401</v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86">
        <v>4607091384581</v>
      </c>
      <c r="E125" s="330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90"/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91"/>
      <c r="M126" s="389" t="s">
        <v>64</v>
      </c>
      <c r="N126" s="342"/>
      <c r="O126" s="342"/>
      <c r="P126" s="342"/>
      <c r="Q126" s="342"/>
      <c r="R126" s="342"/>
      <c r="S126" s="343"/>
      <c r="T126" s="38" t="s">
        <v>65</v>
      </c>
      <c r="U126" s="308">
        <f>IFERROR(U122/H122,"0")+IFERROR(U123/H123,"0")+IFERROR(U124/H124,"0")+IFERROR(U125/H125,"0")</f>
        <v>290.74074074074076</v>
      </c>
      <c r="V126" s="308">
        <f>IFERROR(V122/H122,"0")+IFERROR(V123/H123,"0")+IFERROR(V124/H124,"0")+IFERROR(V125/H125,"0")</f>
        <v>292</v>
      </c>
      <c r="W126" s="308">
        <f>IFERROR(IF(W122="",0,W122),"0")+IFERROR(IF(W123="",0,W123),"0")+IFERROR(IF(W124="",0,W124),"0")+IFERROR(IF(W125="",0,W125),"0")</f>
        <v>3.2652599999999996</v>
      </c>
      <c r="X126" s="309"/>
      <c r="Y126" s="309"/>
    </row>
    <row r="127" spans="1:52" x14ac:dyDescent="0.2">
      <c r="A127" s="314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63</v>
      </c>
      <c r="U127" s="308">
        <f>IFERROR(SUM(U122:U125),"0")</f>
        <v>1185</v>
      </c>
      <c r="V127" s="308">
        <f>IFERROR(SUM(V122:V125),"0")</f>
        <v>1193.4000000000001</v>
      </c>
      <c r="W127" s="38"/>
      <c r="X127" s="309"/>
      <c r="Y127" s="309"/>
    </row>
    <row r="128" spans="1:52" ht="27.75" customHeight="1" x14ac:dyDescent="0.2">
      <c r="A128" s="382" t="s">
        <v>216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52" ht="16.5" customHeight="1" x14ac:dyDescent="0.25">
      <c r="A129" s="384" t="s">
        <v>217</v>
      </c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  <c r="S129" s="314"/>
      <c r="T129" s="314"/>
      <c r="U129" s="314"/>
      <c r="V129" s="314"/>
      <c r="W129" s="314"/>
      <c r="X129" s="302"/>
      <c r="Y129" s="302"/>
    </row>
    <row r="130" spans="1:52" ht="14.25" customHeight="1" x14ac:dyDescent="0.25">
      <c r="A130" s="385" t="s">
        <v>103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86">
        <v>4607091383423</v>
      </c>
      <c r="E131" s="330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0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86">
        <v>4607091381405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86">
        <v>4607091386516</v>
      </c>
      <c r="E133" s="330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90"/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91"/>
      <c r="M134" s="389" t="s">
        <v>64</v>
      </c>
      <c r="N134" s="342"/>
      <c r="O134" s="342"/>
      <c r="P134" s="342"/>
      <c r="Q134" s="342"/>
      <c r="R134" s="342"/>
      <c r="S134" s="343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4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84" t="s">
        <v>224</v>
      </c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  <c r="S136" s="314"/>
      <c r="T136" s="314"/>
      <c r="U136" s="314"/>
      <c r="V136" s="314"/>
      <c r="W136" s="314"/>
      <c r="X136" s="302"/>
      <c r="Y136" s="302"/>
    </row>
    <row r="137" spans="1:52" ht="14.25" customHeight="1" x14ac:dyDescent="0.25">
      <c r="A137" s="385" t="s">
        <v>59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86">
        <v>4680115880993</v>
      </c>
      <c r="E138" s="330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8"/>
      <c r="O138" s="388"/>
      <c r="P138" s="388"/>
      <c r="Q138" s="330"/>
      <c r="R138" s="35"/>
      <c r="S138" s="35"/>
      <c r="T138" s="36" t="s">
        <v>63</v>
      </c>
      <c r="U138" s="306">
        <v>100</v>
      </c>
      <c r="V138" s="307">
        <f t="shared" ref="V138:V145" si="7">IFERROR(IF(U138="",0,CEILING((U138/$H138),1)*$H138),"")</f>
        <v>100.80000000000001</v>
      </c>
      <c r="W138" s="37">
        <f>IFERROR(IF(V138=0,"",ROUNDUP(V138/H138,0)*0.00753),"")</f>
        <v>0.18071999999999999</v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86">
        <v>4680115881761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86">
        <v>4680115881563</v>
      </c>
      <c r="E140" s="330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86">
        <v>4680115880986</v>
      </c>
      <c r="E141" s="330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140</v>
      </c>
      <c r="V141" s="307">
        <f t="shared" si="7"/>
        <v>140.70000000000002</v>
      </c>
      <c r="W141" s="37">
        <f>IFERROR(IF(V141=0,"",ROUNDUP(V141/H141,0)*0.00502),"")</f>
        <v>0.33634000000000003</v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86">
        <v>4680115880207</v>
      </c>
      <c r="E142" s="330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86">
        <v>4680115881785</v>
      </c>
      <c r="E143" s="330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52.5</v>
      </c>
      <c r="V143" s="307">
        <f t="shared" si="7"/>
        <v>52.5</v>
      </c>
      <c r="W143" s="37">
        <f>IFERROR(IF(V143=0,"",ROUNDUP(V143/H143,0)*0.00502),"")</f>
        <v>0.1255</v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86">
        <v>4680115881679</v>
      </c>
      <c r="E144" s="330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105</v>
      </c>
      <c r="V144" s="307">
        <f t="shared" si="7"/>
        <v>105</v>
      </c>
      <c r="W144" s="37">
        <f>IFERROR(IF(V144=0,"",ROUNDUP(V144/H144,0)*0.00502),"")</f>
        <v>0.251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86">
        <v>4680115880191</v>
      </c>
      <c r="E145" s="330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90"/>
      <c r="B146" s="314"/>
      <c r="C146" s="314"/>
      <c r="D146" s="314"/>
      <c r="E146" s="314"/>
      <c r="F146" s="314"/>
      <c r="G146" s="314"/>
      <c r="H146" s="314"/>
      <c r="I146" s="314"/>
      <c r="J146" s="314"/>
      <c r="K146" s="314"/>
      <c r="L146" s="391"/>
      <c r="M146" s="389" t="s">
        <v>64</v>
      </c>
      <c r="N146" s="342"/>
      <c r="O146" s="342"/>
      <c r="P146" s="342"/>
      <c r="Q146" s="342"/>
      <c r="R146" s="342"/>
      <c r="S146" s="343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165.47619047619048</v>
      </c>
      <c r="V146" s="308">
        <f>IFERROR(V138/H138,"0")+IFERROR(V139/H139,"0")+IFERROR(V140/H140,"0")+IFERROR(V141/H141,"0")+IFERROR(V142/H142,"0")+IFERROR(V143/H143,"0")+IFERROR(V144/H144,"0")+IFERROR(V145/H145,"0")</f>
        <v>166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0.89356000000000002</v>
      </c>
      <c r="X146" s="309"/>
      <c r="Y146" s="309"/>
    </row>
    <row r="147" spans="1:52" x14ac:dyDescent="0.2">
      <c r="A147" s="314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63</v>
      </c>
      <c r="U147" s="308">
        <f>IFERROR(SUM(U138:U145),"0")</f>
        <v>397.5</v>
      </c>
      <c r="V147" s="308">
        <f>IFERROR(SUM(V138:V145),"0")</f>
        <v>399</v>
      </c>
      <c r="W147" s="38"/>
      <c r="X147" s="309"/>
      <c r="Y147" s="309"/>
    </row>
    <row r="148" spans="1:52" ht="16.5" customHeight="1" x14ac:dyDescent="0.25">
      <c r="A148" s="384" t="s">
        <v>241</v>
      </c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02"/>
      <c r="Y148" s="302"/>
    </row>
    <row r="149" spans="1:52" ht="14.25" customHeight="1" x14ac:dyDescent="0.25">
      <c r="A149" s="385" t="s">
        <v>103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86">
        <v>4680115881402</v>
      </c>
      <c r="E150" s="330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88"/>
      <c r="O150" s="388"/>
      <c r="P150" s="388"/>
      <c r="Q150" s="330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86">
        <v>4680115881396</v>
      </c>
      <c r="E151" s="330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90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91"/>
      <c r="M152" s="389" t="s">
        <v>64</v>
      </c>
      <c r="N152" s="342"/>
      <c r="O152" s="342"/>
      <c r="P152" s="342"/>
      <c r="Q152" s="342"/>
      <c r="R152" s="342"/>
      <c r="S152" s="343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4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85" t="s">
        <v>96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86">
        <v>4680115882935</v>
      </c>
      <c r="E155" s="330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67" t="s">
        <v>248</v>
      </c>
      <c r="N155" s="388"/>
      <c r="O155" s="388"/>
      <c r="P155" s="388"/>
      <c r="Q155" s="330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86">
        <v>4680115880764</v>
      </c>
      <c r="E156" s="330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90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91"/>
      <c r="M157" s="389" t="s">
        <v>64</v>
      </c>
      <c r="N157" s="342"/>
      <c r="O157" s="342"/>
      <c r="P157" s="342"/>
      <c r="Q157" s="342"/>
      <c r="R157" s="342"/>
      <c r="S157" s="343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85" t="s">
        <v>59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86">
        <v>4680115882683</v>
      </c>
      <c r="E160" s="330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88"/>
      <c r="O160" s="388"/>
      <c r="P160" s="388"/>
      <c r="Q160" s="330"/>
      <c r="R160" s="35"/>
      <c r="S160" s="35"/>
      <c r="T160" s="36" t="s">
        <v>63</v>
      </c>
      <c r="U160" s="306">
        <v>30</v>
      </c>
      <c r="V160" s="307">
        <f>IFERROR(IF(U160="",0,CEILING((U160/$H160),1)*$H160),"")</f>
        <v>32.400000000000006</v>
      </c>
      <c r="W160" s="37">
        <f>IFERROR(IF(V160=0,"",ROUNDUP(V160/H160,0)*0.00937),"")</f>
        <v>5.6219999999999999E-2</v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86">
        <v>4680115882690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30</v>
      </c>
      <c r="V161" s="307">
        <f>IFERROR(IF(U161="",0,CEILING((U161/$H161),1)*$H161),"")</f>
        <v>32.400000000000006</v>
      </c>
      <c r="W161" s="37">
        <f>IFERROR(IF(V161=0,"",ROUNDUP(V161/H161,0)*0.00937),"")</f>
        <v>5.6219999999999999E-2</v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86">
        <v>4680115882669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50</v>
      </c>
      <c r="V162" s="307">
        <f>IFERROR(IF(U162="",0,CEILING((U162/$H162),1)*$H162),"")</f>
        <v>54</v>
      </c>
      <c r="W162" s="37">
        <f>IFERROR(IF(V162=0,"",ROUNDUP(V162/H162,0)*0.00937),"")</f>
        <v>9.3700000000000006E-2</v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86">
        <v>4680115882676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50</v>
      </c>
      <c r="V163" s="307">
        <f>IFERROR(IF(U163="",0,CEILING((U163/$H163),1)*$H163),"")</f>
        <v>54</v>
      </c>
      <c r="W163" s="37">
        <f>IFERROR(IF(V163=0,"",ROUNDUP(V163/H163,0)*0.00937),"")</f>
        <v>9.3700000000000006E-2</v>
      </c>
      <c r="X163" s="57"/>
      <c r="Y163" s="58"/>
      <c r="AC163" s="59"/>
      <c r="AZ163" s="141" t="s">
        <v>1</v>
      </c>
    </row>
    <row r="164" spans="1:52" x14ac:dyDescent="0.2">
      <c r="A164" s="390"/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91"/>
      <c r="M164" s="389" t="s">
        <v>64</v>
      </c>
      <c r="N164" s="342"/>
      <c r="O164" s="342"/>
      <c r="P164" s="342"/>
      <c r="Q164" s="342"/>
      <c r="R164" s="342"/>
      <c r="S164" s="343"/>
      <c r="T164" s="38" t="s">
        <v>65</v>
      </c>
      <c r="U164" s="308">
        <f>IFERROR(U160/H160,"0")+IFERROR(U161/H161,"0")+IFERROR(U162/H162,"0")+IFERROR(U163/H163,"0")</f>
        <v>29.62962962962963</v>
      </c>
      <c r="V164" s="308">
        <f>IFERROR(V160/H160,"0")+IFERROR(V161/H161,"0")+IFERROR(V162/H162,"0")+IFERROR(V163/H163,"0")</f>
        <v>32</v>
      </c>
      <c r="W164" s="308">
        <f>IFERROR(IF(W160="",0,W160),"0")+IFERROR(IF(W161="",0,W161),"0")+IFERROR(IF(W162="",0,W162),"0")+IFERROR(IF(W163="",0,W163),"0")</f>
        <v>0.29984</v>
      </c>
      <c r="X164" s="309"/>
      <c r="Y164" s="309"/>
    </row>
    <row r="165" spans="1:52" x14ac:dyDescent="0.2">
      <c r="A165" s="314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63</v>
      </c>
      <c r="U165" s="308">
        <f>IFERROR(SUM(U160:U163),"0")</f>
        <v>160</v>
      </c>
      <c r="V165" s="308">
        <f>IFERROR(SUM(V160:V163),"0")</f>
        <v>172.8</v>
      </c>
      <c r="W165" s="38"/>
      <c r="X165" s="309"/>
      <c r="Y165" s="309"/>
    </row>
    <row r="166" spans="1:52" ht="14.25" customHeight="1" x14ac:dyDescent="0.25">
      <c r="A166" s="385" t="s">
        <v>66</v>
      </c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  <c r="S166" s="314"/>
      <c r="T166" s="314"/>
      <c r="U166" s="314"/>
      <c r="V166" s="314"/>
      <c r="W166" s="314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86">
        <v>4680115881556</v>
      </c>
      <c r="E167" s="330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88"/>
      <c r="O167" s="388"/>
      <c r="P167" s="388"/>
      <c r="Q167" s="330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86">
        <v>4680115880573</v>
      </c>
      <c r="E168" s="330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140</v>
      </c>
      <c r="V168" s="307">
        <f t="shared" si="8"/>
        <v>140.4</v>
      </c>
      <c r="W168" s="37">
        <f>IFERROR(IF(V168=0,"",ROUNDUP(V168/H168,0)*0.02175),"")</f>
        <v>0.39149999999999996</v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86">
        <v>4680115881594</v>
      </c>
      <c r="E169" s="330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86">
        <v>4680115881587</v>
      </c>
      <c r="E170" s="330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86">
        <v>4680115880962</v>
      </c>
      <c r="E171" s="330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86">
        <v>4680115881617</v>
      </c>
      <c r="E172" s="330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86">
        <v>4680115881228</v>
      </c>
      <c r="E173" s="330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560</v>
      </c>
      <c r="V173" s="307">
        <f t="shared" si="8"/>
        <v>561.6</v>
      </c>
      <c r="W173" s="37">
        <f>IFERROR(IF(V173=0,"",ROUNDUP(V173/H173,0)*0.00753),"")</f>
        <v>1.7620200000000001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86">
        <v>4680115881037</v>
      </c>
      <c r="E174" s="330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86">
        <v>4680115881211</v>
      </c>
      <c r="E175" s="330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640</v>
      </c>
      <c r="V175" s="307">
        <f t="shared" si="8"/>
        <v>640.79999999999995</v>
      </c>
      <c r="W175" s="37">
        <f>IFERROR(IF(V175=0,"",ROUNDUP(V175/H175,0)*0.00753),"")</f>
        <v>2.01051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86">
        <v>4680115881020</v>
      </c>
      <c r="E176" s="330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86">
        <v>4680115882195</v>
      </c>
      <c r="E177" s="330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88</v>
      </c>
      <c r="V177" s="307">
        <f t="shared" si="8"/>
        <v>88.8</v>
      </c>
      <c r="W177" s="37">
        <f t="shared" ref="W177:W183" si="9">IFERROR(IF(V177=0,"",ROUNDUP(V177/H177,0)*0.00753),"")</f>
        <v>0.27861000000000002</v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86">
        <v>4680115882607</v>
      </c>
      <c r="E178" s="330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480</v>
      </c>
      <c r="V179" s="307">
        <f t="shared" si="8"/>
        <v>480</v>
      </c>
      <c r="W179" s="37">
        <f t="shared" si="9"/>
        <v>1.506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120</v>
      </c>
      <c r="V182" s="307">
        <f t="shared" si="8"/>
        <v>120</v>
      </c>
      <c r="W182" s="37">
        <f t="shared" si="9"/>
        <v>0.3765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72</v>
      </c>
      <c r="V183" s="307">
        <f t="shared" si="8"/>
        <v>72</v>
      </c>
      <c r="W183" s="37">
        <f t="shared" si="9"/>
        <v>0.22590000000000002</v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834.61538461538464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836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6.5510400000000013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IFERROR(SUM(U167:U183),"0")</f>
        <v>2100</v>
      </c>
      <c r="V185" s="308">
        <f>IFERROR(SUM(V167:V183),"0")</f>
        <v>2103.6</v>
      </c>
      <c r="W185" s="38"/>
      <c r="X185" s="309"/>
      <c r="Y185" s="309"/>
    </row>
    <row r="186" spans="1:52" ht="14.25" customHeight="1" x14ac:dyDescent="0.25">
      <c r="A186" s="385" t="s">
        <v>197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28</v>
      </c>
      <c r="V188" s="307">
        <f>IFERROR(IF(U188="",0,CEILING((U188/$H188),1)*$H188),"")</f>
        <v>28.799999999999997</v>
      </c>
      <c r="W188" s="37">
        <f>IFERROR(IF(V188=0,"",ROUNDUP(V188/H188,0)*0.00753),"")</f>
        <v>9.0359999999999996E-2</v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11.666666666666668</v>
      </c>
      <c r="V189" s="308">
        <f>IFERROR(V187/H187,"0")+IFERROR(V188/H188,"0")</f>
        <v>12</v>
      </c>
      <c r="W189" s="308">
        <f>IFERROR(IF(W187="",0,W187),"0")+IFERROR(IF(W188="",0,W188),"0")</f>
        <v>9.0359999999999996E-2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28</v>
      </c>
      <c r="V190" s="308">
        <f>IFERROR(SUM(V187:V188),"0")</f>
        <v>28.799999999999997</v>
      </c>
      <c r="W190" s="38"/>
      <c r="X190" s="309"/>
      <c r="Y190" s="309"/>
    </row>
    <row r="191" spans="1:52" ht="16.5" customHeight="1" x14ac:dyDescent="0.25">
      <c r="A191" s="384" t="s">
        <v>297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103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85" t="s">
        <v>96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10.5</v>
      </c>
      <c r="V217" s="307">
        <f>IFERROR(IF(U217="",0,CEILING((U217/$H217),1)*$H217),"")</f>
        <v>10.5</v>
      </c>
      <c r="W217" s="37">
        <f>IFERROR(IF(V217=0,"",ROUNDUP(V217/H217,0)*0.00502),"")</f>
        <v>2.5100000000000001E-2</v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140</v>
      </c>
      <c r="V218" s="307">
        <f>IFERROR(IF(U218="",0,CEILING((U218/$H218),1)*$H218),"")</f>
        <v>140.70000000000002</v>
      </c>
      <c r="W218" s="37">
        <f>IFERROR(IF(V218=0,"",ROUNDUP(V218/H218,0)*0.00502),"")</f>
        <v>0.33634000000000003</v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71.666666666666657</v>
      </c>
      <c r="V219" s="308">
        <f>IFERROR(V215/H215,"0")+IFERROR(V216/H216,"0")+IFERROR(V217/H217,"0")+IFERROR(V218/H218,"0")</f>
        <v>72</v>
      </c>
      <c r="W219" s="308">
        <f>IFERROR(IF(W215="",0,W215),"0")+IFERROR(IF(W216="",0,W216),"0")+IFERROR(IF(W217="",0,W217),"0")+IFERROR(IF(W218="",0,W218),"0")</f>
        <v>0.36144000000000004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150.5</v>
      </c>
      <c r="V220" s="308">
        <f>IFERROR(SUM(V215:V218),"0")</f>
        <v>151.20000000000002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85" t="s">
        <v>197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30</v>
      </c>
      <c r="V231" s="307">
        <f>IFERROR(IF(U231="",0,CEILING((U231/$H231),1)*$H231),"")</f>
        <v>33.6</v>
      </c>
      <c r="W231" s="37">
        <f>IFERROR(IF(V231=0,"",ROUNDUP(V231/H231,0)*0.02175),"")</f>
        <v>8.6999999999999994E-2</v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300</v>
      </c>
      <c r="V232" s="307">
        <f>IFERROR(IF(U232="",0,CEILING((U232/$H232),1)*$H232),"")</f>
        <v>304.2</v>
      </c>
      <c r="W232" s="37">
        <f>IFERROR(IF(V232=0,"",ROUNDUP(V232/H232,0)*0.02175),"")</f>
        <v>0.84824999999999995</v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42.032967032967029</v>
      </c>
      <c r="V235" s="308">
        <f>IFERROR(V231/H231,"0")+IFERROR(V232/H232,"0")+IFERROR(V233/H233,"0")+IFERROR(V234/H234,"0")</f>
        <v>43</v>
      </c>
      <c r="W235" s="308">
        <f>IFERROR(IF(W231="",0,W231),"0")+IFERROR(IF(W232="",0,W232),"0")+IFERROR(IF(W233="",0,W233),"0")+IFERROR(IF(W234="",0,W234),"0")</f>
        <v>0.93524999999999991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330</v>
      </c>
      <c r="V236" s="308">
        <f>IFERROR(SUM(V231:V234),"0")</f>
        <v>337.8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359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362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85</v>
      </c>
      <c r="V240" s="307">
        <f>IFERROR(IF(U240="",0,CEILING((U240/$H240),1)*$H240),"")</f>
        <v>86.699999999999989</v>
      </c>
      <c r="W240" s="37">
        <f>IFERROR(IF(V240=0,"",ROUNDUP(V240/H240,0)*0.00753),"")</f>
        <v>0.25602000000000003</v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33.333333333333336</v>
      </c>
      <c r="V241" s="308">
        <f>IFERROR(V238/H238,"0")+IFERROR(V239/H239,"0")+IFERROR(V240/H240,"0")</f>
        <v>34</v>
      </c>
      <c r="W241" s="308">
        <f>IFERROR(IF(W238="",0,W238),"0")+IFERROR(IF(W239="",0,W239),"0")+IFERROR(IF(W240="",0,W240),"0")</f>
        <v>0.25602000000000003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85</v>
      </c>
      <c r="V242" s="308">
        <f>IFERROR(SUM(V238:V240),"0")</f>
        <v>86.699999999999989</v>
      </c>
      <c r="W242" s="38"/>
      <c r="X242" s="309"/>
      <c r="Y242" s="309"/>
    </row>
    <row r="243" spans="1:52" ht="14.25" customHeight="1" x14ac:dyDescent="0.25">
      <c r="A243" s="385" t="s">
        <v>365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373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103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100</v>
      </c>
      <c r="V251" s="307">
        <f t="shared" ref="V251:V257" si="13">IFERROR(IF(U251="",0,CEILING((U251/$H251),1)*$H251),"")</f>
        <v>108</v>
      </c>
      <c r="W251" s="37">
        <f>IFERROR(IF(V251=0,"",ROUNDUP(V251/H251,0)*0.02175),"")</f>
        <v>0.21749999999999997</v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86">
        <v>4607091387452</v>
      </c>
      <c r="E253" s="330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9.2592592592592595</v>
      </c>
      <c r="V258" s="308">
        <f>IFERROR(V251/H251,"0")+IFERROR(V252/H252,"0")+IFERROR(V253/H253,"0")+IFERROR(V254/H254,"0")+IFERROR(V255/H255,"0")+IFERROR(V256/H256,"0")+IFERROR(V257/H257,"0")</f>
        <v>10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0.21749999999999997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100</v>
      </c>
      <c r="V259" s="308">
        <f>IFERROR(SUM(V251:V257),"0")</f>
        <v>108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86">
        <v>4607091383232</v>
      </c>
      <c r="E267" s="330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196</v>
      </c>
      <c r="V267" s="307">
        <f>IFERROR(IF(U267="",0,CEILING((U267/$H267),1)*$H267),"")</f>
        <v>196.56</v>
      </c>
      <c r="W267" s="37">
        <f>IFERROR(IF(V267=0,"",ROUNDUP(V267/H267,0)*0.00753),"")</f>
        <v>0.88101000000000007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86">
        <v>4607091383836</v>
      </c>
      <c r="E268" s="330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8"/>
      <c r="O268" s="388"/>
      <c r="P268" s="388"/>
      <c r="Q268" s="330"/>
      <c r="R268" s="35"/>
      <c r="S268" s="35"/>
      <c r="T268" s="36" t="s">
        <v>63</v>
      </c>
      <c r="U268" s="306">
        <v>24</v>
      </c>
      <c r="V268" s="307">
        <f>IFERROR(IF(U268="",0,CEILING((U268/$H268),1)*$H268),"")</f>
        <v>25.2</v>
      </c>
      <c r="W268" s="37">
        <f>IFERROR(IF(V268=0,"",ROUNDUP(V268/H268,0)*0.00753),"")</f>
        <v>0.10542</v>
      </c>
      <c r="X268" s="57"/>
      <c r="Y268" s="58"/>
      <c r="AC268" s="59"/>
      <c r="AZ268" s="207" t="s">
        <v>1</v>
      </c>
    </row>
    <row r="269" spans="1:52" x14ac:dyDescent="0.2">
      <c r="A269" s="390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65</v>
      </c>
      <c r="U269" s="308">
        <f>IFERROR(U267/H267,"0")+IFERROR(U268/H268,"0")</f>
        <v>130</v>
      </c>
      <c r="V269" s="308">
        <f>IFERROR(V267/H267,"0")+IFERROR(V268/H268,"0")</f>
        <v>131</v>
      </c>
      <c r="W269" s="308">
        <f>IFERROR(IF(W267="",0,W267),"0")+IFERROR(IF(W268="",0,W268),"0")</f>
        <v>0.98643000000000003</v>
      </c>
      <c r="X269" s="309"/>
      <c r="Y269" s="309"/>
    </row>
    <row r="270" spans="1:52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91"/>
      <c r="M270" s="389" t="s">
        <v>64</v>
      </c>
      <c r="N270" s="342"/>
      <c r="O270" s="342"/>
      <c r="P270" s="342"/>
      <c r="Q270" s="342"/>
      <c r="R270" s="342"/>
      <c r="S270" s="343"/>
      <c r="T270" s="38" t="s">
        <v>63</v>
      </c>
      <c r="U270" s="308">
        <f>IFERROR(SUM(U267:U268),"0")</f>
        <v>220</v>
      </c>
      <c r="V270" s="308">
        <f>IFERROR(SUM(V267:V268),"0")</f>
        <v>221.76</v>
      </c>
      <c r="W270" s="38"/>
      <c r="X270" s="309"/>
      <c r="Y270" s="309"/>
    </row>
    <row r="271" spans="1:52" ht="14.25" customHeight="1" x14ac:dyDescent="0.25">
      <c r="A271" s="385" t="s">
        <v>66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86">
        <v>4607091387919</v>
      </c>
      <c r="E272" s="330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86">
        <v>4607091383942</v>
      </c>
      <c r="E273" s="330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840</v>
      </c>
      <c r="V273" s="307">
        <f>IFERROR(IF(U273="",0,CEILING((U273/$H273),1)*$H273),"")</f>
        <v>841.68</v>
      </c>
      <c r="W273" s="37">
        <f>IFERROR(IF(V273=0,"",ROUNDUP(V273/H273,0)*0.00753),"")</f>
        <v>2.5150200000000003</v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86">
        <v>4607091383959</v>
      </c>
      <c r="E274" s="330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8"/>
      <c r="O274" s="388"/>
      <c r="P274" s="388"/>
      <c r="Q274" s="330"/>
      <c r="R274" s="35"/>
      <c r="S274" s="35"/>
      <c r="T274" s="36" t="s">
        <v>63</v>
      </c>
      <c r="U274" s="306">
        <v>210</v>
      </c>
      <c r="V274" s="307">
        <f>IFERROR(IF(U274="",0,CEILING((U274/$H274),1)*$H274),"")</f>
        <v>211.68</v>
      </c>
      <c r="W274" s="37">
        <f>IFERROR(IF(V274=0,"",ROUNDUP(V274/H274,0)*0.00753),"")</f>
        <v>0.63251999999999997</v>
      </c>
      <c r="X274" s="57"/>
      <c r="Y274" s="58"/>
      <c r="AC274" s="59"/>
      <c r="AZ274" s="210" t="s">
        <v>1</v>
      </c>
    </row>
    <row r="275" spans="1:52" x14ac:dyDescent="0.2">
      <c r="A275" s="390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65</v>
      </c>
      <c r="U275" s="308">
        <f>IFERROR(U272/H272,"0")+IFERROR(U273/H273,"0")+IFERROR(U274/H274,"0")</f>
        <v>416.66666666666663</v>
      </c>
      <c r="V275" s="308">
        <f>IFERROR(V272/H272,"0")+IFERROR(V273/H273,"0")+IFERROR(V274/H274,"0")</f>
        <v>418</v>
      </c>
      <c r="W275" s="308">
        <f>IFERROR(IF(W272="",0,W272),"0")+IFERROR(IF(W273="",0,W273),"0")+IFERROR(IF(W274="",0,W274),"0")</f>
        <v>3.1475400000000002</v>
      </c>
      <c r="X275" s="309"/>
      <c r="Y275" s="309"/>
    </row>
    <row r="276" spans="1:52" x14ac:dyDescent="0.2">
      <c r="A276" s="314"/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91"/>
      <c r="M276" s="389" t="s">
        <v>64</v>
      </c>
      <c r="N276" s="342"/>
      <c r="O276" s="342"/>
      <c r="P276" s="342"/>
      <c r="Q276" s="342"/>
      <c r="R276" s="342"/>
      <c r="S276" s="343"/>
      <c r="T276" s="38" t="s">
        <v>63</v>
      </c>
      <c r="U276" s="308">
        <f>IFERROR(SUM(U272:U274),"0")</f>
        <v>1050</v>
      </c>
      <c r="V276" s="308">
        <f>IFERROR(SUM(V272:V274),"0")</f>
        <v>1053.3599999999999</v>
      </c>
      <c r="W276" s="38"/>
      <c r="X276" s="309"/>
      <c r="Y276" s="309"/>
    </row>
    <row r="277" spans="1:52" ht="14.25" customHeight="1" x14ac:dyDescent="0.25">
      <c r="A277" s="385" t="s">
        <v>197</v>
      </c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  <c r="S277" s="314"/>
      <c r="T277" s="314"/>
      <c r="U277" s="314"/>
      <c r="V277" s="314"/>
      <c r="W277" s="314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86">
        <v>4607091388831</v>
      </c>
      <c r="E278" s="330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8"/>
      <c r="O278" s="388"/>
      <c r="P278" s="388"/>
      <c r="Q278" s="330"/>
      <c r="R278" s="35"/>
      <c r="S278" s="35"/>
      <c r="T278" s="36" t="s">
        <v>63</v>
      </c>
      <c r="U278" s="306">
        <v>30.4</v>
      </c>
      <c r="V278" s="307">
        <f>IFERROR(IF(U278="",0,CEILING((U278/$H278),1)*$H278),"")</f>
        <v>31.919999999999998</v>
      </c>
      <c r="W278" s="37">
        <f>IFERROR(IF(V278=0,"",ROUNDUP(V278/H278,0)*0.00753),"")</f>
        <v>0.10542</v>
      </c>
      <c r="X278" s="57"/>
      <c r="Y278" s="58"/>
      <c r="AC278" s="59"/>
      <c r="AZ278" s="211" t="s">
        <v>1</v>
      </c>
    </row>
    <row r="279" spans="1:52" x14ac:dyDescent="0.2">
      <c r="A279" s="390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65</v>
      </c>
      <c r="U279" s="308">
        <f>IFERROR(U278/H278,"0")</f>
        <v>13.333333333333334</v>
      </c>
      <c r="V279" s="308">
        <f>IFERROR(V278/H278,"0")</f>
        <v>14</v>
      </c>
      <c r="W279" s="308">
        <f>IFERROR(IF(W278="",0,W278),"0")</f>
        <v>0.10542</v>
      </c>
      <c r="X279" s="309"/>
      <c r="Y279" s="309"/>
    </row>
    <row r="280" spans="1:52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91"/>
      <c r="M280" s="389" t="s">
        <v>64</v>
      </c>
      <c r="N280" s="342"/>
      <c r="O280" s="342"/>
      <c r="P280" s="342"/>
      <c r="Q280" s="342"/>
      <c r="R280" s="342"/>
      <c r="S280" s="343"/>
      <c r="T280" s="38" t="s">
        <v>63</v>
      </c>
      <c r="U280" s="308">
        <f>IFERROR(SUM(U278:U278),"0")</f>
        <v>30.4</v>
      </c>
      <c r="V280" s="308">
        <f>IFERROR(SUM(V278:V278),"0")</f>
        <v>31.919999999999998</v>
      </c>
      <c r="W280" s="38"/>
      <c r="X280" s="309"/>
      <c r="Y280" s="309"/>
    </row>
    <row r="281" spans="1:52" ht="14.25" customHeight="1" x14ac:dyDescent="0.25">
      <c r="A281" s="385" t="s">
        <v>79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86">
        <v>4607091383102</v>
      </c>
      <c r="E282" s="330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8"/>
      <c r="O282" s="388"/>
      <c r="P282" s="388"/>
      <c r="Q282" s="330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90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91"/>
      <c r="M284" s="389" t="s">
        <v>64</v>
      </c>
      <c r="N284" s="342"/>
      <c r="O284" s="342"/>
      <c r="P284" s="342"/>
      <c r="Q284" s="342"/>
      <c r="R284" s="342"/>
      <c r="S284" s="343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82" t="s">
        <v>405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49"/>
      <c r="Y285" s="49"/>
    </row>
    <row r="286" spans="1:52" ht="16.5" customHeight="1" x14ac:dyDescent="0.25">
      <c r="A286" s="384" t="s">
        <v>406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2"/>
      <c r="Y286" s="302"/>
    </row>
    <row r="287" spans="1:52" ht="14.25" customHeight="1" x14ac:dyDescent="0.25">
      <c r="A287" s="385" t="s">
        <v>103</v>
      </c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2300</v>
      </c>
      <c r="V288" s="307">
        <f t="shared" ref="V288:V295" si="14">IFERROR(IF(U288="",0,CEILING((U288/$H288),1)*$H288),"")</f>
        <v>2310</v>
      </c>
      <c r="W288" s="37">
        <f>IFERROR(IF(V288=0,"",ROUNDUP(V288/H288,0)*0.02175),"")</f>
        <v>3.3494999999999999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86">
        <v>4607091383997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1650</v>
      </c>
      <c r="V290" s="307">
        <f t="shared" si="14"/>
        <v>1650</v>
      </c>
      <c r="W290" s="37">
        <f>IFERROR(IF(V290=0,"",ROUNDUP(V290/H290,0)*0.02175),"")</f>
        <v>2.3924999999999996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86">
        <v>4607091384130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1000</v>
      </c>
      <c r="V292" s="307">
        <f t="shared" si="14"/>
        <v>1005</v>
      </c>
      <c r="W292" s="37">
        <f>IFERROR(IF(V292=0,"",ROUNDUP(V292/H292,0)*0.02175),"")</f>
        <v>1.4572499999999999</v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86">
        <v>4607091384147</v>
      </c>
      <c r="E293" s="330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549" t="s">
        <v>416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86">
        <v>4607091384154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75</v>
      </c>
      <c r="V294" s="307">
        <f t="shared" si="14"/>
        <v>75</v>
      </c>
      <c r="W294" s="37">
        <f>IFERROR(IF(V294=0,"",ROUNDUP(V294/H294,0)*0.00937),"")</f>
        <v>0.14055000000000001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86">
        <v>4607091384161</v>
      </c>
      <c r="E295" s="330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8"/>
      <c r="O295" s="388"/>
      <c r="P295" s="388"/>
      <c r="Q295" s="330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90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345.00000000000006</v>
      </c>
      <c r="V296" s="308">
        <f>IFERROR(V288/H288,"0")+IFERROR(V289/H289,"0")+IFERROR(V290/H290,"0")+IFERROR(V291/H291,"0")+IFERROR(V292/H292,"0")+IFERROR(V293/H293,"0")+IFERROR(V294/H294,"0")+IFERROR(V295/H295,"0")</f>
        <v>346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7.3397999999999994</v>
      </c>
      <c r="X296" s="309"/>
      <c r="Y296" s="309"/>
    </row>
    <row r="297" spans="1:52" x14ac:dyDescent="0.2">
      <c r="A297" s="314"/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91"/>
      <c r="M297" s="389" t="s">
        <v>64</v>
      </c>
      <c r="N297" s="342"/>
      <c r="O297" s="342"/>
      <c r="P297" s="342"/>
      <c r="Q297" s="342"/>
      <c r="R297" s="342"/>
      <c r="S297" s="343"/>
      <c r="T297" s="38" t="s">
        <v>63</v>
      </c>
      <c r="U297" s="308">
        <f>IFERROR(SUM(U288:U295),"0")</f>
        <v>5025</v>
      </c>
      <c r="V297" s="308">
        <f>IFERROR(SUM(V288:V295),"0")</f>
        <v>5040</v>
      </c>
      <c r="W297" s="38"/>
      <c r="X297" s="309"/>
      <c r="Y297" s="309"/>
    </row>
    <row r="298" spans="1:52" ht="14.25" customHeight="1" x14ac:dyDescent="0.25">
      <c r="A298" s="385" t="s">
        <v>96</v>
      </c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86">
        <v>4607091383980</v>
      </c>
      <c r="E299" s="330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1300</v>
      </c>
      <c r="V299" s="307">
        <f>IFERROR(IF(U299="",0,CEILING((U299/$H299),1)*$H299),"")</f>
        <v>1305</v>
      </c>
      <c r="W299" s="37">
        <f>IFERROR(IF(V299=0,"",ROUNDUP(V299/H299,0)*0.02175),"")</f>
        <v>1.8922499999999998</v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86">
        <v>4607091384178</v>
      </c>
      <c r="E300" s="330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8"/>
      <c r="O300" s="388"/>
      <c r="P300" s="388"/>
      <c r="Q300" s="330"/>
      <c r="R300" s="35"/>
      <c r="S300" s="35"/>
      <c r="T300" s="36" t="s">
        <v>63</v>
      </c>
      <c r="U300" s="306">
        <v>12</v>
      </c>
      <c r="V300" s="307">
        <f>IFERROR(IF(U300="",0,CEILING((U300/$H300),1)*$H300),"")</f>
        <v>12</v>
      </c>
      <c r="W300" s="37">
        <f>IFERROR(IF(V300=0,"",ROUNDUP(V300/H300,0)*0.00937),"")</f>
        <v>2.811E-2</v>
      </c>
      <c r="X300" s="57"/>
      <c r="Y300" s="58"/>
      <c r="AC300" s="59"/>
      <c r="AZ300" s="222" t="s">
        <v>1</v>
      </c>
    </row>
    <row r="301" spans="1:52" x14ac:dyDescent="0.2">
      <c r="A301" s="390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65</v>
      </c>
      <c r="U301" s="308">
        <f>IFERROR(U299/H299,"0")+IFERROR(U300/H300,"0")</f>
        <v>89.666666666666671</v>
      </c>
      <c r="V301" s="308">
        <f>IFERROR(V299/H299,"0")+IFERROR(V300/H300,"0")</f>
        <v>90</v>
      </c>
      <c r="W301" s="308">
        <f>IFERROR(IF(W299="",0,W299),"0")+IFERROR(IF(W300="",0,W300),"0")</f>
        <v>1.9203599999999998</v>
      </c>
      <c r="X301" s="309"/>
      <c r="Y301" s="309"/>
    </row>
    <row r="302" spans="1:52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91"/>
      <c r="M302" s="389" t="s">
        <v>64</v>
      </c>
      <c r="N302" s="342"/>
      <c r="O302" s="342"/>
      <c r="P302" s="342"/>
      <c r="Q302" s="342"/>
      <c r="R302" s="342"/>
      <c r="S302" s="343"/>
      <c r="T302" s="38" t="s">
        <v>63</v>
      </c>
      <c r="U302" s="308">
        <f>IFERROR(SUM(U299:U300),"0")</f>
        <v>1312</v>
      </c>
      <c r="V302" s="308">
        <f>IFERROR(SUM(V299:V300),"0")</f>
        <v>1317</v>
      </c>
      <c r="W302" s="38"/>
      <c r="X302" s="309"/>
      <c r="Y302" s="309"/>
    </row>
    <row r="303" spans="1:52" ht="14.25" customHeight="1" x14ac:dyDescent="0.25">
      <c r="A303" s="385" t="s">
        <v>59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86">
        <v>4607091384857</v>
      </c>
      <c r="E304" s="330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8"/>
      <c r="O304" s="388"/>
      <c r="P304" s="388"/>
      <c r="Q304" s="330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90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91"/>
      <c r="M306" s="389" t="s">
        <v>64</v>
      </c>
      <c r="N306" s="342"/>
      <c r="O306" s="342"/>
      <c r="P306" s="342"/>
      <c r="Q306" s="342"/>
      <c r="R306" s="342"/>
      <c r="S306" s="343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85" t="s">
        <v>66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86">
        <v>4607091384260</v>
      </c>
      <c r="E308" s="330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8"/>
      <c r="O308" s="388"/>
      <c r="P308" s="388"/>
      <c r="Q308" s="330"/>
      <c r="R308" s="35"/>
      <c r="S308" s="35"/>
      <c r="T308" s="36" t="s">
        <v>63</v>
      </c>
      <c r="U308" s="306">
        <v>50</v>
      </c>
      <c r="V308" s="307">
        <f>IFERROR(IF(U308="",0,CEILING((U308/$H308),1)*$H308),"")</f>
        <v>54.6</v>
      </c>
      <c r="W308" s="37">
        <f>IFERROR(IF(V308=0,"",ROUNDUP(V308/H308,0)*0.02175),"")</f>
        <v>0.15225</v>
      </c>
      <c r="X308" s="57"/>
      <c r="Y308" s="58"/>
      <c r="AC308" s="59"/>
      <c r="AZ308" s="224" t="s">
        <v>1</v>
      </c>
    </row>
    <row r="309" spans="1:52" x14ac:dyDescent="0.2">
      <c r="A309" s="390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65</v>
      </c>
      <c r="U309" s="308">
        <f>IFERROR(U308/H308,"0")</f>
        <v>6.4102564102564106</v>
      </c>
      <c r="V309" s="308">
        <f>IFERROR(V308/H308,"0")</f>
        <v>7</v>
      </c>
      <c r="W309" s="308">
        <f>IFERROR(IF(W308="",0,W308),"0")</f>
        <v>0.15225</v>
      </c>
      <c r="X309" s="309"/>
      <c r="Y309" s="309"/>
    </row>
    <row r="310" spans="1:52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91"/>
      <c r="M310" s="389" t="s">
        <v>64</v>
      </c>
      <c r="N310" s="342"/>
      <c r="O310" s="342"/>
      <c r="P310" s="342"/>
      <c r="Q310" s="342"/>
      <c r="R310" s="342"/>
      <c r="S310" s="343"/>
      <c r="T310" s="38" t="s">
        <v>63</v>
      </c>
      <c r="U310" s="308">
        <f>IFERROR(SUM(U308:U308),"0")</f>
        <v>50</v>
      </c>
      <c r="V310" s="308">
        <f>IFERROR(SUM(V308:V308),"0")</f>
        <v>54.6</v>
      </c>
      <c r="W310" s="38"/>
      <c r="X310" s="309"/>
      <c r="Y310" s="309"/>
    </row>
    <row r="311" spans="1:52" ht="14.25" customHeight="1" x14ac:dyDescent="0.25">
      <c r="A311" s="385" t="s">
        <v>197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86">
        <v>4607091384673</v>
      </c>
      <c r="E312" s="330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70</v>
      </c>
      <c r="V312" s="307">
        <f>IFERROR(IF(U312="",0,CEILING((U312/$H312),1)*$H312),"")</f>
        <v>70.2</v>
      </c>
      <c r="W312" s="37">
        <f>IFERROR(IF(V312=0,"",ROUNDUP(V312/H312,0)*0.02175),"")</f>
        <v>0.19574999999999998</v>
      </c>
      <c r="X312" s="57"/>
      <c r="Y312" s="58"/>
      <c r="AC312" s="59"/>
      <c r="AZ312" s="225" t="s">
        <v>1</v>
      </c>
    </row>
    <row r="313" spans="1:52" x14ac:dyDescent="0.2">
      <c r="A313" s="390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91"/>
      <c r="M313" s="389" t="s">
        <v>64</v>
      </c>
      <c r="N313" s="342"/>
      <c r="O313" s="342"/>
      <c r="P313" s="342"/>
      <c r="Q313" s="342"/>
      <c r="R313" s="342"/>
      <c r="S313" s="343"/>
      <c r="T313" s="38" t="s">
        <v>65</v>
      </c>
      <c r="U313" s="308">
        <f>IFERROR(U312/H312,"0")</f>
        <v>8.9743589743589745</v>
      </c>
      <c r="V313" s="308">
        <f>IFERROR(V312/H312,"0")</f>
        <v>9</v>
      </c>
      <c r="W313" s="308">
        <f>IFERROR(IF(W312="",0,W312),"0")</f>
        <v>0.19574999999999998</v>
      </c>
      <c r="X313" s="309"/>
      <c r="Y313" s="309"/>
    </row>
    <row r="314" spans="1:52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91"/>
      <c r="M314" s="389" t="s">
        <v>64</v>
      </c>
      <c r="N314" s="342"/>
      <c r="O314" s="342"/>
      <c r="P314" s="342"/>
      <c r="Q314" s="342"/>
      <c r="R314" s="342"/>
      <c r="S314" s="343"/>
      <c r="T314" s="38" t="s">
        <v>63</v>
      </c>
      <c r="U314" s="308">
        <f>IFERROR(SUM(U312:U312),"0")</f>
        <v>70</v>
      </c>
      <c r="V314" s="308">
        <f>IFERROR(SUM(V312:V312),"0")</f>
        <v>70.2</v>
      </c>
      <c r="W314" s="38"/>
      <c r="X314" s="309"/>
      <c r="Y314" s="309"/>
    </row>
    <row r="315" spans="1:52" ht="16.5" customHeight="1" x14ac:dyDescent="0.25">
      <c r="A315" s="384" t="s">
        <v>431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02"/>
      <c r="Y315" s="302"/>
    </row>
    <row r="316" spans="1:52" ht="14.25" customHeight="1" x14ac:dyDescent="0.25">
      <c r="A316" s="385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86">
        <v>4607091384185</v>
      </c>
      <c r="E317" s="330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8"/>
      <c r="O317" s="388"/>
      <c r="P317" s="388"/>
      <c r="Q317" s="330"/>
      <c r="R317" s="35"/>
      <c r="S317" s="35"/>
      <c r="T317" s="36" t="s">
        <v>63</v>
      </c>
      <c r="U317" s="306">
        <v>50</v>
      </c>
      <c r="V317" s="307">
        <f>IFERROR(IF(U317="",0,CEILING((U317/$H317),1)*$H317),"")</f>
        <v>60</v>
      </c>
      <c r="W317" s="37">
        <f>IFERROR(IF(V317=0,"",ROUNDUP(V317/H317,0)*0.02175),"")</f>
        <v>0.10874999999999999</v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86">
        <v>4607091384192</v>
      </c>
      <c r="E318" s="330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8"/>
      <c r="O318" s="388"/>
      <c r="P318" s="388"/>
      <c r="Q318" s="330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86">
        <v>4680115881907</v>
      </c>
      <c r="E319" s="330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86">
        <v>4607091384680</v>
      </c>
      <c r="E320" s="330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IFERROR(U317/H317,"0")+IFERROR(U318/H318,"0")+IFERROR(U319/H319,"0")+IFERROR(U320/H320,"0")</f>
        <v>4.166666666666667</v>
      </c>
      <c r="V321" s="308">
        <f>IFERROR(V317/H317,"0")+IFERROR(V318/H318,"0")+IFERROR(V319/H319,"0")+IFERROR(V320/H320,"0")</f>
        <v>5</v>
      </c>
      <c r="W321" s="308">
        <f>IFERROR(IF(W317="",0,W317),"0")+IFERROR(IF(W318="",0,W318),"0")+IFERROR(IF(W319="",0,W319),"0")+IFERROR(IF(W320="",0,W320),"0")</f>
        <v>0.10874999999999999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IFERROR(SUM(U317:U320),"0")</f>
        <v>50</v>
      </c>
      <c r="V322" s="308">
        <f>IFERROR(SUM(V317:V320),"0")</f>
        <v>60</v>
      </c>
      <c r="W322" s="38"/>
      <c r="X322" s="309"/>
      <c r="Y322" s="309"/>
    </row>
    <row r="323" spans="1:52" ht="14.25" customHeight="1" x14ac:dyDescent="0.25">
      <c r="A323" s="385" t="s">
        <v>59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86">
        <v>4607091384802</v>
      </c>
      <c r="E324" s="330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86">
        <v>4607091384826</v>
      </c>
      <c r="E325" s="330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90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91"/>
      <c r="M326" s="389" t="s">
        <v>64</v>
      </c>
      <c r="N326" s="342"/>
      <c r="O326" s="342"/>
      <c r="P326" s="342"/>
      <c r="Q326" s="342"/>
      <c r="R326" s="342"/>
      <c r="S326" s="343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91"/>
      <c r="M327" s="389" t="s">
        <v>64</v>
      </c>
      <c r="N327" s="342"/>
      <c r="O327" s="342"/>
      <c r="P327" s="342"/>
      <c r="Q327" s="342"/>
      <c r="R327" s="342"/>
      <c r="S327" s="343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85" t="s">
        <v>66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86">
        <v>4607091384246</v>
      </c>
      <c r="E329" s="330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8"/>
      <c r="O329" s="388"/>
      <c r="P329" s="388"/>
      <c r="Q329" s="330"/>
      <c r="R329" s="35"/>
      <c r="S329" s="35"/>
      <c r="T329" s="36" t="s">
        <v>63</v>
      </c>
      <c r="U329" s="306">
        <v>0</v>
      </c>
      <c r="V329" s="307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86">
        <v>4680115881976</v>
      </c>
      <c r="E330" s="330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8"/>
      <c r="O330" s="388"/>
      <c r="P330" s="388"/>
      <c r="Q330" s="330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86">
        <v>4607091384253</v>
      </c>
      <c r="E331" s="330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86">
        <v>4680115881969</v>
      </c>
      <c r="E332" s="330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8"/>
      <c r="O332" s="388"/>
      <c r="P332" s="388"/>
      <c r="Q332" s="330"/>
      <c r="R332" s="35"/>
      <c r="S332" s="35"/>
      <c r="T332" s="36" t="s">
        <v>63</v>
      </c>
      <c r="U332" s="306">
        <v>8</v>
      </c>
      <c r="V332" s="307">
        <f>IFERROR(IF(U332="",0,CEILING((U332/$H332),1)*$H332),"")</f>
        <v>9.6</v>
      </c>
      <c r="W332" s="37">
        <f>IFERROR(IF(V332=0,"",ROUNDUP(V332/H332,0)*0.00753),"")</f>
        <v>3.0120000000000001E-2</v>
      </c>
      <c r="X332" s="57"/>
      <c r="Y332" s="58"/>
      <c r="AC332" s="59"/>
      <c r="AZ332" s="235" t="s">
        <v>1</v>
      </c>
    </row>
    <row r="333" spans="1:52" x14ac:dyDescent="0.2">
      <c r="A333" s="390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65</v>
      </c>
      <c r="U333" s="308">
        <f>IFERROR(U329/H329,"0")+IFERROR(U330/H330,"0")+IFERROR(U331/H331,"0")+IFERROR(U332/H332,"0")</f>
        <v>3.3333333333333335</v>
      </c>
      <c r="V333" s="308">
        <f>IFERROR(V329/H329,"0")+IFERROR(V330/H330,"0")+IFERROR(V331/H331,"0")+IFERROR(V332/H332,"0")</f>
        <v>4</v>
      </c>
      <c r="W333" s="308">
        <f>IFERROR(IF(W329="",0,W329),"0")+IFERROR(IF(W330="",0,W330),"0")+IFERROR(IF(W331="",0,W331),"0")+IFERROR(IF(W332="",0,W332),"0")</f>
        <v>3.0120000000000001E-2</v>
      </c>
      <c r="X333" s="309"/>
      <c r="Y333" s="309"/>
    </row>
    <row r="334" spans="1:52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91"/>
      <c r="M334" s="389" t="s">
        <v>64</v>
      </c>
      <c r="N334" s="342"/>
      <c r="O334" s="342"/>
      <c r="P334" s="342"/>
      <c r="Q334" s="342"/>
      <c r="R334" s="342"/>
      <c r="S334" s="343"/>
      <c r="T334" s="38" t="s">
        <v>63</v>
      </c>
      <c r="U334" s="308">
        <f>IFERROR(SUM(U329:U332),"0")</f>
        <v>8</v>
      </c>
      <c r="V334" s="308">
        <f>IFERROR(SUM(V329:V332),"0")</f>
        <v>9.6</v>
      </c>
      <c r="W334" s="38"/>
      <c r="X334" s="309"/>
      <c r="Y334" s="309"/>
    </row>
    <row r="335" spans="1:52" ht="14.25" customHeight="1" x14ac:dyDescent="0.25">
      <c r="A335" s="385" t="s">
        <v>197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86">
        <v>4607091389357</v>
      </c>
      <c r="E336" s="330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8"/>
      <c r="O336" s="388"/>
      <c r="P336" s="388"/>
      <c r="Q336" s="330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90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91"/>
      <c r="M337" s="389" t="s">
        <v>64</v>
      </c>
      <c r="N337" s="342"/>
      <c r="O337" s="342"/>
      <c r="P337" s="342"/>
      <c r="Q337" s="342"/>
      <c r="R337" s="342"/>
      <c r="S337" s="343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91"/>
      <c r="M338" s="389" t="s">
        <v>64</v>
      </c>
      <c r="N338" s="342"/>
      <c r="O338" s="342"/>
      <c r="P338" s="342"/>
      <c r="Q338" s="342"/>
      <c r="R338" s="342"/>
      <c r="S338" s="343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82" t="s">
        <v>454</v>
      </c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383"/>
      <c r="O339" s="383"/>
      <c r="P339" s="383"/>
      <c r="Q339" s="383"/>
      <c r="R339" s="383"/>
      <c r="S339" s="383"/>
      <c r="T339" s="383"/>
      <c r="U339" s="383"/>
      <c r="V339" s="383"/>
      <c r="W339" s="383"/>
      <c r="X339" s="49"/>
      <c r="Y339" s="49"/>
    </row>
    <row r="340" spans="1:52" ht="16.5" customHeight="1" x14ac:dyDescent="0.25">
      <c r="A340" s="384" t="s">
        <v>455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02"/>
      <c r="Y340" s="302"/>
    </row>
    <row r="341" spans="1:52" ht="14.25" customHeight="1" x14ac:dyDescent="0.25">
      <c r="A341" s="385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86">
        <v>4607091389708</v>
      </c>
      <c r="E342" s="330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86">
        <v>4607091389692</v>
      </c>
      <c r="E343" s="330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45</v>
      </c>
      <c r="V343" s="307">
        <f>IFERROR(IF(U343="",0,CEILING((U343/$H343),1)*$H343),"")</f>
        <v>45.900000000000006</v>
      </c>
      <c r="W343" s="37">
        <f>IFERROR(IF(V343=0,"",ROUNDUP(V343/H343,0)*0.00753),"")</f>
        <v>0.12801000000000001</v>
      </c>
      <c r="X343" s="57"/>
      <c r="Y343" s="58"/>
      <c r="AC343" s="59"/>
      <c r="AZ343" s="238" t="s">
        <v>1</v>
      </c>
    </row>
    <row r="344" spans="1:52" x14ac:dyDescent="0.2">
      <c r="A344" s="390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91"/>
      <c r="M344" s="389" t="s">
        <v>64</v>
      </c>
      <c r="N344" s="342"/>
      <c r="O344" s="342"/>
      <c r="P344" s="342"/>
      <c r="Q344" s="342"/>
      <c r="R344" s="342"/>
      <c r="S344" s="343"/>
      <c r="T344" s="38" t="s">
        <v>65</v>
      </c>
      <c r="U344" s="308">
        <f>IFERROR(U342/H342,"0")+IFERROR(U343/H343,"0")</f>
        <v>16.666666666666664</v>
      </c>
      <c r="V344" s="308">
        <f>IFERROR(V342/H342,"0")+IFERROR(V343/H343,"0")</f>
        <v>17</v>
      </c>
      <c r="W344" s="308">
        <f>IFERROR(IF(W342="",0,W342),"0")+IFERROR(IF(W343="",0,W343),"0")</f>
        <v>0.12801000000000001</v>
      </c>
      <c r="X344" s="309"/>
      <c r="Y344" s="309"/>
    </row>
    <row r="345" spans="1:52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91"/>
      <c r="M345" s="389" t="s">
        <v>64</v>
      </c>
      <c r="N345" s="342"/>
      <c r="O345" s="342"/>
      <c r="P345" s="342"/>
      <c r="Q345" s="342"/>
      <c r="R345" s="342"/>
      <c r="S345" s="343"/>
      <c r="T345" s="38" t="s">
        <v>63</v>
      </c>
      <c r="U345" s="308">
        <f>IFERROR(SUM(U342:U343),"0")</f>
        <v>45</v>
      </c>
      <c r="V345" s="308">
        <f>IFERROR(SUM(V342:V343),"0")</f>
        <v>45.900000000000006</v>
      </c>
      <c r="W345" s="38"/>
      <c r="X345" s="309"/>
      <c r="Y345" s="309"/>
    </row>
    <row r="346" spans="1:52" ht="14.25" customHeight="1" x14ac:dyDescent="0.25">
      <c r="A346" s="385" t="s">
        <v>59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86">
        <v>4607091389753</v>
      </c>
      <c r="E347" s="330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100</v>
      </c>
      <c r="V347" s="307">
        <f t="shared" ref="V347:V359" si="15">IFERROR(IF(U347="",0,CEILING((U347/$H347),1)*$H347),"")</f>
        <v>100.80000000000001</v>
      </c>
      <c r="W347" s="37">
        <f>IFERROR(IF(V347=0,"",ROUNDUP(V347/H347,0)*0.00753),"")</f>
        <v>0.18071999999999999</v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86">
        <v>4607091389760</v>
      </c>
      <c r="E348" s="330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86">
        <v>4607091389746</v>
      </c>
      <c r="E349" s="330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100</v>
      </c>
      <c r="V349" s="307">
        <f t="shared" si="15"/>
        <v>100.80000000000001</v>
      </c>
      <c r="W349" s="37">
        <f>IFERROR(IF(V349=0,"",ROUNDUP(V349/H349,0)*0.00753),"")</f>
        <v>0.18071999999999999</v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86">
        <v>4680115882928</v>
      </c>
      <c r="E350" s="330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86">
        <v>4680115883147</v>
      </c>
      <c r="E351" s="330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86">
        <v>4607091384338</v>
      </c>
      <c r="E352" s="330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70</v>
      </c>
      <c r="V352" s="307">
        <f t="shared" si="15"/>
        <v>71.400000000000006</v>
      </c>
      <c r="W352" s="37">
        <f t="shared" si="16"/>
        <v>0.17068</v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86">
        <v>4680115883154</v>
      </c>
      <c r="E353" s="330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86">
        <v>4607091389524</v>
      </c>
      <c r="E354" s="330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52.5</v>
      </c>
      <c r="V354" s="307">
        <f t="shared" si="15"/>
        <v>52.5</v>
      </c>
      <c r="W354" s="37">
        <f t="shared" si="16"/>
        <v>0.1255</v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86">
        <v>4680115883161</v>
      </c>
      <c r="E355" s="330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8"/>
      <c r="O355" s="388"/>
      <c r="P355" s="388"/>
      <c r="Q355" s="330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86">
        <v>4607091384345</v>
      </c>
      <c r="E356" s="330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8"/>
      <c r="O356" s="388"/>
      <c r="P356" s="388"/>
      <c r="Q356" s="330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86">
        <v>4680115883178</v>
      </c>
      <c r="E357" s="330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8"/>
      <c r="O357" s="388"/>
      <c r="P357" s="388"/>
      <c r="Q357" s="330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86">
        <v>4607091389531</v>
      </c>
      <c r="E358" s="330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87.5</v>
      </c>
      <c r="V358" s="307">
        <f t="shared" si="15"/>
        <v>88.2</v>
      </c>
      <c r="W358" s="37">
        <f t="shared" si="16"/>
        <v>0.21084</v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86">
        <v>4680115883185</v>
      </c>
      <c r="E359" s="330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582" t="s">
        <v>486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90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91"/>
      <c r="M360" s="389" t="s">
        <v>64</v>
      </c>
      <c r="N360" s="342"/>
      <c r="O360" s="342"/>
      <c r="P360" s="342"/>
      <c r="Q360" s="342"/>
      <c r="R360" s="342"/>
      <c r="S360" s="343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147.61904761904762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149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0.8684599999999999</v>
      </c>
      <c r="X360" s="309"/>
      <c r="Y360" s="309"/>
    </row>
    <row r="361" spans="1:52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91"/>
      <c r="M361" s="389" t="s">
        <v>64</v>
      </c>
      <c r="N361" s="342"/>
      <c r="O361" s="342"/>
      <c r="P361" s="342"/>
      <c r="Q361" s="342"/>
      <c r="R361" s="342"/>
      <c r="S361" s="343"/>
      <c r="T361" s="38" t="s">
        <v>63</v>
      </c>
      <c r="U361" s="308">
        <f>IFERROR(SUM(U347:U359),"0")</f>
        <v>410</v>
      </c>
      <c r="V361" s="308">
        <f>IFERROR(SUM(V347:V359),"0")</f>
        <v>413.7</v>
      </c>
      <c r="W361" s="38"/>
      <c r="X361" s="309"/>
      <c r="Y361" s="309"/>
    </row>
    <row r="362" spans="1:52" ht="14.25" customHeight="1" x14ac:dyDescent="0.25">
      <c r="A362" s="385" t="s">
        <v>66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86">
        <v>4607091389685</v>
      </c>
      <c r="E363" s="330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8"/>
      <c r="O363" s="388"/>
      <c r="P363" s="388"/>
      <c r="Q363" s="330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86">
        <v>4607091389654</v>
      </c>
      <c r="E364" s="330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8"/>
      <c r="O364" s="388"/>
      <c r="P364" s="388"/>
      <c r="Q364" s="330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86">
        <v>4607091384352</v>
      </c>
      <c r="E365" s="330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86">
        <v>4607091389661</v>
      </c>
      <c r="E366" s="330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8"/>
      <c r="O366" s="388"/>
      <c r="P366" s="388"/>
      <c r="Q366" s="330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90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91"/>
      <c r="M368" s="389" t="s">
        <v>64</v>
      </c>
      <c r="N368" s="342"/>
      <c r="O368" s="342"/>
      <c r="P368" s="342"/>
      <c r="Q368" s="342"/>
      <c r="R368" s="342"/>
      <c r="S368" s="343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85" t="s">
        <v>197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86">
        <v>4680115881648</v>
      </c>
      <c r="E370" s="330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90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91"/>
      <c r="M371" s="389" t="s">
        <v>64</v>
      </c>
      <c r="N371" s="342"/>
      <c r="O371" s="342"/>
      <c r="P371" s="342"/>
      <c r="Q371" s="342"/>
      <c r="R371" s="342"/>
      <c r="S371" s="343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85" t="s">
        <v>79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86">
        <v>4680115883017</v>
      </c>
      <c r="E374" s="330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58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8"/>
      <c r="O374" s="388"/>
      <c r="P374" s="388"/>
      <c r="Q374" s="330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86">
        <v>4680115883031</v>
      </c>
      <c r="E375" s="330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58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86">
        <v>4680115883024</v>
      </c>
      <c r="E376" s="330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5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8"/>
      <c r="O376" s="388"/>
      <c r="P376" s="388"/>
      <c r="Q376" s="330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90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4"/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91"/>
      <c r="M378" s="389" t="s">
        <v>64</v>
      </c>
      <c r="N378" s="342"/>
      <c r="O378" s="342"/>
      <c r="P378" s="342"/>
      <c r="Q378" s="342"/>
      <c r="R378" s="342"/>
      <c r="S378" s="343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85" t="s">
        <v>91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86">
        <v>4680115882997</v>
      </c>
      <c r="E380" s="330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591" t="s">
        <v>506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90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91"/>
      <c r="M381" s="389" t="s">
        <v>64</v>
      </c>
      <c r="N381" s="342"/>
      <c r="O381" s="342"/>
      <c r="P381" s="342"/>
      <c r="Q381" s="342"/>
      <c r="R381" s="342"/>
      <c r="S381" s="343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84" t="s">
        <v>507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02"/>
      <c r="Y383" s="302"/>
    </row>
    <row r="384" spans="1:52" ht="14.25" customHeight="1" x14ac:dyDescent="0.25">
      <c r="A384" s="385" t="s">
        <v>96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86">
        <v>4607091389388</v>
      </c>
      <c r="E385" s="330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86">
        <v>4607091389364</v>
      </c>
      <c r="E386" s="330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90"/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91"/>
      <c r="M387" s="389" t="s">
        <v>64</v>
      </c>
      <c r="N387" s="342"/>
      <c r="O387" s="342"/>
      <c r="P387" s="342"/>
      <c r="Q387" s="342"/>
      <c r="R387" s="342"/>
      <c r="S387" s="343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4"/>
      <c r="B388" s="314"/>
      <c r="C388" s="314"/>
      <c r="D388" s="314"/>
      <c r="E388" s="314"/>
      <c r="F388" s="314"/>
      <c r="G388" s="314"/>
      <c r="H388" s="314"/>
      <c r="I388" s="314"/>
      <c r="J388" s="314"/>
      <c r="K388" s="314"/>
      <c r="L388" s="391"/>
      <c r="M388" s="389" t="s">
        <v>64</v>
      </c>
      <c r="N388" s="342"/>
      <c r="O388" s="342"/>
      <c r="P388" s="342"/>
      <c r="Q388" s="342"/>
      <c r="R388" s="342"/>
      <c r="S388" s="343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85" t="s">
        <v>59</v>
      </c>
      <c r="B389" s="314"/>
      <c r="C389" s="314"/>
      <c r="D389" s="314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  <c r="S389" s="314"/>
      <c r="T389" s="314"/>
      <c r="U389" s="314"/>
      <c r="V389" s="314"/>
      <c r="W389" s="314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86">
        <v>4607091389739</v>
      </c>
      <c r="E390" s="330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100</v>
      </c>
      <c r="V390" s="307">
        <f t="shared" ref="V390:V396" si="17">IFERROR(IF(U390="",0,CEILING((U390/$H390),1)*$H390),"")</f>
        <v>100.80000000000001</v>
      </c>
      <c r="W390" s="37">
        <f>IFERROR(IF(V390=0,"",ROUNDUP(V390/H390,0)*0.00753),"")</f>
        <v>0.18071999999999999</v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86">
        <v>4680115883048</v>
      </c>
      <c r="E391" s="330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86">
        <v>4607091389425</v>
      </c>
      <c r="E392" s="330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8"/>
      <c r="O392" s="388"/>
      <c r="P392" s="388"/>
      <c r="Q392" s="330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86">
        <v>4680115882911</v>
      </c>
      <c r="E393" s="330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597" t="s">
        <v>520</v>
      </c>
      <c r="N393" s="388"/>
      <c r="O393" s="388"/>
      <c r="P393" s="388"/>
      <c r="Q393" s="330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86">
        <v>4680115880771</v>
      </c>
      <c r="E394" s="330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8"/>
      <c r="O394" s="388"/>
      <c r="P394" s="388"/>
      <c r="Q394" s="330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86">
        <v>4607091389500</v>
      </c>
      <c r="E395" s="330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86">
        <v>4680115881983</v>
      </c>
      <c r="E396" s="330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8"/>
      <c r="O396" s="388"/>
      <c r="P396" s="388"/>
      <c r="Q396" s="330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90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65</v>
      </c>
      <c r="U397" s="308">
        <f>IFERROR(U390/H390,"0")+IFERROR(U391/H391,"0")+IFERROR(U392/H392,"0")+IFERROR(U393/H393,"0")+IFERROR(U394/H394,"0")+IFERROR(U395/H395,"0")+IFERROR(U396/H396,"0")</f>
        <v>23.80952380952381</v>
      </c>
      <c r="V397" s="308">
        <f>IFERROR(V390/H390,"0")+IFERROR(V391/H391,"0")+IFERROR(V392/H392,"0")+IFERROR(V393/H393,"0")+IFERROR(V394/H394,"0")+IFERROR(V395/H395,"0")+IFERROR(V396/H396,"0")</f>
        <v>24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0.18071999999999999</v>
      </c>
      <c r="X397" s="309"/>
      <c r="Y397" s="309"/>
    </row>
    <row r="398" spans="1:52" x14ac:dyDescent="0.2">
      <c r="A398" s="314"/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91"/>
      <c r="M398" s="389" t="s">
        <v>64</v>
      </c>
      <c r="N398" s="342"/>
      <c r="O398" s="342"/>
      <c r="P398" s="342"/>
      <c r="Q398" s="342"/>
      <c r="R398" s="342"/>
      <c r="S398" s="343"/>
      <c r="T398" s="38" t="s">
        <v>63</v>
      </c>
      <c r="U398" s="308">
        <f>IFERROR(SUM(U390:U396),"0")</f>
        <v>100</v>
      </c>
      <c r="V398" s="308">
        <f>IFERROR(SUM(V390:V396),"0")</f>
        <v>100.80000000000001</v>
      </c>
      <c r="W398" s="38"/>
      <c r="X398" s="309"/>
      <c r="Y398" s="309"/>
    </row>
    <row r="399" spans="1:52" ht="14.25" customHeight="1" x14ac:dyDescent="0.25">
      <c r="A399" s="385" t="s">
        <v>79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86">
        <v>4680115883000</v>
      </c>
      <c r="E400" s="330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60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8"/>
      <c r="O400" s="388"/>
      <c r="P400" s="388"/>
      <c r="Q400" s="330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90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4"/>
      <c r="B402" s="314"/>
      <c r="C402" s="314"/>
      <c r="D402" s="314"/>
      <c r="E402" s="314"/>
      <c r="F402" s="314"/>
      <c r="G402" s="314"/>
      <c r="H402" s="314"/>
      <c r="I402" s="314"/>
      <c r="J402" s="314"/>
      <c r="K402" s="314"/>
      <c r="L402" s="391"/>
      <c r="M402" s="389" t="s">
        <v>64</v>
      </c>
      <c r="N402" s="342"/>
      <c r="O402" s="342"/>
      <c r="P402" s="342"/>
      <c r="Q402" s="342"/>
      <c r="R402" s="342"/>
      <c r="S402" s="343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85" t="s">
        <v>91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86">
        <v>4680115882980</v>
      </c>
      <c r="E404" s="330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60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8"/>
      <c r="O404" s="388"/>
      <c r="P404" s="388"/>
      <c r="Q404" s="330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90"/>
      <c r="B405" s="314"/>
      <c r="C405" s="314"/>
      <c r="D405" s="314"/>
      <c r="E405" s="314"/>
      <c r="F405" s="314"/>
      <c r="G405" s="314"/>
      <c r="H405" s="314"/>
      <c r="I405" s="314"/>
      <c r="J405" s="314"/>
      <c r="K405" s="314"/>
      <c r="L405" s="391"/>
      <c r="M405" s="389" t="s">
        <v>64</v>
      </c>
      <c r="N405" s="342"/>
      <c r="O405" s="342"/>
      <c r="P405" s="342"/>
      <c r="Q405" s="342"/>
      <c r="R405" s="342"/>
      <c r="S405" s="343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4"/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91"/>
      <c r="M406" s="389" t="s">
        <v>64</v>
      </c>
      <c r="N406" s="342"/>
      <c r="O406" s="342"/>
      <c r="P406" s="342"/>
      <c r="Q406" s="342"/>
      <c r="R406" s="342"/>
      <c r="S406" s="343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82" t="s">
        <v>531</v>
      </c>
      <c r="B407" s="383"/>
      <c r="C407" s="383"/>
      <c r="D407" s="383"/>
      <c r="E407" s="383"/>
      <c r="F407" s="383"/>
      <c r="G407" s="383"/>
      <c r="H407" s="383"/>
      <c r="I407" s="383"/>
      <c r="J407" s="383"/>
      <c r="K407" s="383"/>
      <c r="L407" s="383"/>
      <c r="M407" s="383"/>
      <c r="N407" s="383"/>
      <c r="O407" s="383"/>
      <c r="P407" s="383"/>
      <c r="Q407" s="383"/>
      <c r="R407" s="383"/>
      <c r="S407" s="383"/>
      <c r="T407" s="383"/>
      <c r="U407" s="383"/>
      <c r="V407" s="383"/>
      <c r="W407" s="383"/>
      <c r="X407" s="49"/>
      <c r="Y407" s="49"/>
    </row>
    <row r="408" spans="1:52" ht="16.5" customHeight="1" x14ac:dyDescent="0.25">
      <c r="A408" s="384" t="s">
        <v>531</v>
      </c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  <c r="S408" s="314"/>
      <c r="T408" s="314"/>
      <c r="U408" s="314"/>
      <c r="V408" s="314"/>
      <c r="W408" s="314"/>
      <c r="X408" s="302"/>
      <c r="Y408" s="302"/>
    </row>
    <row r="409" spans="1:52" ht="14.25" customHeight="1" x14ac:dyDescent="0.25">
      <c r="A409" s="385" t="s">
        <v>103</v>
      </c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  <c r="S409" s="314"/>
      <c r="T409" s="314"/>
      <c r="U409" s="314"/>
      <c r="V409" s="314"/>
      <c r="W409" s="314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86">
        <v>4607091389067</v>
      </c>
      <c r="E410" s="330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100</v>
      </c>
      <c r="V410" s="307">
        <f t="shared" ref="V410:V418" si="18">IFERROR(IF(U410="",0,CEILING((U410/$H410),1)*$H410),"")</f>
        <v>100.32000000000001</v>
      </c>
      <c r="W410" s="37">
        <f>IFERROR(IF(V410=0,"",ROUNDUP(V410/H410,0)*0.01196),"")</f>
        <v>0.22724</v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86">
        <v>4607091383522</v>
      </c>
      <c r="E411" s="330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150</v>
      </c>
      <c r="V411" s="307">
        <f t="shared" si="18"/>
        <v>153.12</v>
      </c>
      <c r="W411" s="37">
        <f>IFERROR(IF(V411=0,"",ROUNDUP(V411/H411,0)*0.01196),"")</f>
        <v>0.34683999999999998</v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86">
        <v>4607091384437</v>
      </c>
      <c r="E412" s="330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60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86">
        <v>4607091389104</v>
      </c>
      <c r="E413" s="330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120</v>
      </c>
      <c r="V413" s="307">
        <f t="shared" si="18"/>
        <v>121.44000000000001</v>
      </c>
      <c r="W413" s="37">
        <f>IFERROR(IF(V413=0,"",ROUNDUP(V413/H413,0)*0.01196),"")</f>
        <v>0.27507999999999999</v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86">
        <v>4680115880603</v>
      </c>
      <c r="E414" s="330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60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8"/>
      <c r="O414" s="388"/>
      <c r="P414" s="388"/>
      <c r="Q414" s="330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86">
        <v>4607091389999</v>
      </c>
      <c r="E415" s="330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8"/>
      <c r="O415" s="388"/>
      <c r="P415" s="388"/>
      <c r="Q415" s="330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86">
        <v>4680115882782</v>
      </c>
      <c r="E416" s="330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8"/>
      <c r="O416" s="388"/>
      <c r="P416" s="388"/>
      <c r="Q416" s="330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86">
        <v>4607091389098</v>
      </c>
      <c r="E417" s="330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28</v>
      </c>
      <c r="V417" s="307">
        <f t="shared" si="18"/>
        <v>28.799999999999997</v>
      </c>
      <c r="W417" s="37">
        <f>IFERROR(IF(V417=0,"",ROUNDUP(V417/H417,0)*0.00753),"")</f>
        <v>9.0359999999999996E-2</v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86">
        <v>4607091389982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81.742424242424235</v>
      </c>
      <c r="V419" s="308">
        <f>IFERROR(V410/H410,"0")+IFERROR(V411/H411,"0")+IFERROR(V412/H412,"0")+IFERROR(V413/H413,"0")+IFERROR(V414/H414,"0")+IFERROR(V415/H415,"0")+IFERROR(V416/H416,"0")+IFERROR(V417/H417,"0")+IFERROR(V418/H418,"0")</f>
        <v>83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0.93951999999999991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IFERROR(SUM(U410:U418),"0")</f>
        <v>398</v>
      </c>
      <c r="V420" s="308">
        <f>IFERROR(SUM(V410:V418),"0")</f>
        <v>403.68</v>
      </c>
      <c r="W420" s="38"/>
      <c r="X420" s="309"/>
      <c r="Y420" s="309"/>
    </row>
    <row r="421" spans="1:52" ht="14.25" customHeight="1" x14ac:dyDescent="0.25">
      <c r="A421" s="385" t="s">
        <v>96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86">
        <v>4607091388930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6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100</v>
      </c>
      <c r="V422" s="307">
        <f>IFERROR(IF(U422="",0,CEILING((U422/$H422),1)*$H422),"")</f>
        <v>100.32000000000001</v>
      </c>
      <c r="W422" s="37">
        <f>IFERROR(IF(V422=0,"",ROUNDUP(V422/H422,0)*0.01196),"")</f>
        <v>0.22724</v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86">
        <v>4680115880054</v>
      </c>
      <c r="E423" s="330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6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90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91"/>
      <c r="M424" s="389" t="s">
        <v>64</v>
      </c>
      <c r="N424" s="342"/>
      <c r="O424" s="342"/>
      <c r="P424" s="342"/>
      <c r="Q424" s="342"/>
      <c r="R424" s="342"/>
      <c r="S424" s="343"/>
      <c r="T424" s="38" t="s">
        <v>65</v>
      </c>
      <c r="U424" s="308">
        <f>IFERROR(U422/H422,"0")+IFERROR(U423/H423,"0")</f>
        <v>18.939393939393938</v>
      </c>
      <c r="V424" s="308">
        <f>IFERROR(V422/H422,"0")+IFERROR(V423/H423,"0")</f>
        <v>19</v>
      </c>
      <c r="W424" s="308">
        <f>IFERROR(IF(W422="",0,W422),"0")+IFERROR(IF(W423="",0,W423),"0")</f>
        <v>0.22724</v>
      </c>
      <c r="X424" s="309"/>
      <c r="Y424" s="309"/>
    </row>
    <row r="425" spans="1:52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91"/>
      <c r="M425" s="389" t="s">
        <v>64</v>
      </c>
      <c r="N425" s="342"/>
      <c r="O425" s="342"/>
      <c r="P425" s="342"/>
      <c r="Q425" s="342"/>
      <c r="R425" s="342"/>
      <c r="S425" s="343"/>
      <c r="T425" s="38" t="s">
        <v>63</v>
      </c>
      <c r="U425" s="308">
        <f>IFERROR(SUM(U422:U423),"0")</f>
        <v>100</v>
      </c>
      <c r="V425" s="308">
        <f>IFERROR(SUM(V422:V423),"0")</f>
        <v>100.32000000000001</v>
      </c>
      <c r="W425" s="38"/>
      <c r="X425" s="309"/>
      <c r="Y425" s="309"/>
    </row>
    <row r="426" spans="1:52" ht="14.25" customHeight="1" x14ac:dyDescent="0.25">
      <c r="A426" s="385" t="s">
        <v>59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86">
        <v>4680115883116</v>
      </c>
      <c r="E427" s="330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0</v>
      </c>
      <c r="V427" s="307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86">
        <v>4680115883093</v>
      </c>
      <c r="E428" s="330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6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8"/>
      <c r="O428" s="388"/>
      <c r="P428" s="388"/>
      <c r="Q428" s="330"/>
      <c r="R428" s="35"/>
      <c r="S428" s="35"/>
      <c r="T428" s="36" t="s">
        <v>63</v>
      </c>
      <c r="U428" s="306">
        <v>70</v>
      </c>
      <c r="V428" s="307">
        <f t="shared" si="19"/>
        <v>73.92</v>
      </c>
      <c r="W428" s="37">
        <f>IFERROR(IF(V428=0,"",ROUNDUP(V428/H428,0)*0.01196),"")</f>
        <v>0.16744000000000001</v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86">
        <v>4680115883109</v>
      </c>
      <c r="E429" s="330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6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8"/>
      <c r="O429" s="388"/>
      <c r="P429" s="388"/>
      <c r="Q429" s="330"/>
      <c r="R429" s="35"/>
      <c r="S429" s="35"/>
      <c r="T429" s="36" t="s">
        <v>63</v>
      </c>
      <c r="U429" s="306">
        <v>100</v>
      </c>
      <c r="V429" s="307">
        <f t="shared" si="19"/>
        <v>100.32000000000001</v>
      </c>
      <c r="W429" s="37">
        <f>IFERROR(IF(V429=0,"",ROUNDUP(V429/H429,0)*0.01196),"")</f>
        <v>0.22724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86">
        <v>4680115882072</v>
      </c>
      <c r="E430" s="330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617" t="s">
        <v>562</v>
      </c>
      <c r="N430" s="388"/>
      <c r="O430" s="388"/>
      <c r="P430" s="388"/>
      <c r="Q430" s="330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86">
        <v>4680115882102</v>
      </c>
      <c r="E431" s="330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618" t="s">
        <v>565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86">
        <v>4680115882096</v>
      </c>
      <c r="E432" s="330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619" t="s">
        <v>568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IFERROR(U427/H427,"0")+IFERROR(U428/H428,"0")+IFERROR(U429/H429,"0")+IFERROR(U430/H430,"0")+IFERROR(U431/H431,"0")+IFERROR(U432/H432,"0")</f>
        <v>32.196969696969695</v>
      </c>
      <c r="V433" s="308">
        <f>IFERROR(V427/H427,"0")+IFERROR(V428/H428,"0")+IFERROR(V429/H429,"0")+IFERROR(V430/H430,"0")+IFERROR(V431/H431,"0")+IFERROR(V432/H432,"0")</f>
        <v>33</v>
      </c>
      <c r="W433" s="308">
        <f>IFERROR(IF(W427="",0,W427),"0")+IFERROR(IF(W428="",0,W428),"0")+IFERROR(IF(W429="",0,W429),"0")+IFERROR(IF(W430="",0,W430),"0")+IFERROR(IF(W431="",0,W431),"0")+IFERROR(IF(W432="",0,W432),"0")</f>
        <v>0.39468000000000003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IFERROR(SUM(U427:U432),"0")</f>
        <v>170</v>
      </c>
      <c r="V434" s="308">
        <f>IFERROR(SUM(V427:V432),"0")</f>
        <v>174.24</v>
      </c>
      <c r="W434" s="38"/>
      <c r="X434" s="309"/>
      <c r="Y434" s="309"/>
    </row>
    <row r="435" spans="1:52" ht="14.25" customHeight="1" x14ac:dyDescent="0.25">
      <c r="A435" s="385" t="s">
        <v>66</v>
      </c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  <c r="S435" s="314"/>
      <c r="T435" s="314"/>
      <c r="U435" s="314"/>
      <c r="V435" s="314"/>
      <c r="W435" s="314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86">
        <v>4607091383409</v>
      </c>
      <c r="E436" s="330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6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8"/>
      <c r="O436" s="388"/>
      <c r="P436" s="388"/>
      <c r="Q436" s="330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86">
        <v>4607091383416</v>
      </c>
      <c r="E437" s="330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8"/>
      <c r="O437" s="388"/>
      <c r="P437" s="388"/>
      <c r="Q437" s="330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90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91"/>
      <c r="M438" s="389" t="s">
        <v>64</v>
      </c>
      <c r="N438" s="342"/>
      <c r="O438" s="342"/>
      <c r="P438" s="342"/>
      <c r="Q438" s="342"/>
      <c r="R438" s="342"/>
      <c r="S438" s="343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91"/>
      <c r="M439" s="389" t="s">
        <v>64</v>
      </c>
      <c r="N439" s="342"/>
      <c r="O439" s="342"/>
      <c r="P439" s="342"/>
      <c r="Q439" s="342"/>
      <c r="R439" s="342"/>
      <c r="S439" s="343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82" t="s">
        <v>573</v>
      </c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383"/>
      <c r="O440" s="383"/>
      <c r="P440" s="383"/>
      <c r="Q440" s="383"/>
      <c r="R440" s="383"/>
      <c r="S440" s="383"/>
      <c r="T440" s="383"/>
      <c r="U440" s="383"/>
      <c r="V440" s="383"/>
      <c r="W440" s="383"/>
      <c r="X440" s="49"/>
      <c r="Y440" s="49"/>
    </row>
    <row r="441" spans="1:52" ht="16.5" customHeight="1" x14ac:dyDescent="0.25">
      <c r="A441" s="384" t="s">
        <v>574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02"/>
      <c r="Y441" s="302"/>
    </row>
    <row r="442" spans="1:52" ht="14.25" customHeight="1" x14ac:dyDescent="0.25">
      <c r="A442" s="385" t="s">
        <v>103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86">
        <v>4680115881099</v>
      </c>
      <c r="E443" s="330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62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86">
        <v>4680115881150</v>
      </c>
      <c r="E444" s="330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62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30</v>
      </c>
      <c r="V444" s="307">
        <f>IFERROR(IF(U444="",0,CEILING((U444/$H444),1)*$H444),"")</f>
        <v>36</v>
      </c>
      <c r="W444" s="37">
        <f>IFERROR(IF(V444=0,"",ROUNDUP(V444/H444,0)*0.02175),"")</f>
        <v>6.5250000000000002E-2</v>
      </c>
      <c r="X444" s="57"/>
      <c r="Y444" s="58"/>
      <c r="AC444" s="59"/>
      <c r="AZ444" s="292" t="s">
        <v>1</v>
      </c>
    </row>
    <row r="445" spans="1:52" x14ac:dyDescent="0.2">
      <c r="A445" s="390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91"/>
      <c r="M445" s="389" t="s">
        <v>64</v>
      </c>
      <c r="N445" s="342"/>
      <c r="O445" s="342"/>
      <c r="P445" s="342"/>
      <c r="Q445" s="342"/>
      <c r="R445" s="342"/>
      <c r="S445" s="343"/>
      <c r="T445" s="38" t="s">
        <v>65</v>
      </c>
      <c r="U445" s="308">
        <f>IFERROR(U443/H443,"0")+IFERROR(U444/H444,"0")</f>
        <v>2.5</v>
      </c>
      <c r="V445" s="308">
        <f>IFERROR(V443/H443,"0")+IFERROR(V444/H444,"0")</f>
        <v>3</v>
      </c>
      <c r="W445" s="308">
        <f>IFERROR(IF(W443="",0,W443),"0")+IFERROR(IF(W444="",0,W444),"0")</f>
        <v>6.5250000000000002E-2</v>
      </c>
      <c r="X445" s="309"/>
      <c r="Y445" s="309"/>
    </row>
    <row r="446" spans="1:52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63</v>
      </c>
      <c r="U446" s="308">
        <f>IFERROR(SUM(U443:U444),"0")</f>
        <v>30</v>
      </c>
      <c r="V446" s="308">
        <f>IFERROR(SUM(V443:V444),"0")</f>
        <v>36</v>
      </c>
      <c r="W446" s="38"/>
      <c r="X446" s="309"/>
      <c r="Y446" s="309"/>
    </row>
    <row r="447" spans="1:52" ht="14.25" customHeight="1" x14ac:dyDescent="0.25">
      <c r="A447" s="385" t="s">
        <v>96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86">
        <v>4680115881112</v>
      </c>
      <c r="E448" s="330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8"/>
      <c r="O448" s="388"/>
      <c r="P448" s="388"/>
      <c r="Q448" s="330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86">
        <v>4680115881129</v>
      </c>
      <c r="E449" s="330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62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90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91"/>
      <c r="M450" s="389" t="s">
        <v>64</v>
      </c>
      <c r="N450" s="342"/>
      <c r="O450" s="342"/>
      <c r="P450" s="342"/>
      <c r="Q450" s="342"/>
      <c r="R450" s="342"/>
      <c r="S450" s="343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91"/>
      <c r="M451" s="389" t="s">
        <v>64</v>
      </c>
      <c r="N451" s="342"/>
      <c r="O451" s="342"/>
      <c r="P451" s="342"/>
      <c r="Q451" s="342"/>
      <c r="R451" s="342"/>
      <c r="S451" s="343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85" t="s">
        <v>59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86">
        <v>4680115881167</v>
      </c>
      <c r="E453" s="330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8"/>
      <c r="O453" s="388"/>
      <c r="P453" s="388"/>
      <c r="Q453" s="330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86">
        <v>4680115881136</v>
      </c>
      <c r="E454" s="330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8"/>
      <c r="O454" s="388"/>
      <c r="P454" s="388"/>
      <c r="Q454" s="330"/>
      <c r="R454" s="35"/>
      <c r="S454" s="35"/>
      <c r="T454" s="36" t="s">
        <v>63</v>
      </c>
      <c r="U454" s="306">
        <v>10</v>
      </c>
      <c r="V454" s="307">
        <f>IFERROR(IF(U454="",0,CEILING((U454/$H454),1)*$H454),"")</f>
        <v>13.14</v>
      </c>
      <c r="W454" s="37">
        <f>IFERROR(IF(V454=0,"",ROUNDUP(V454/H454,0)*0.00753),"")</f>
        <v>2.2589999999999999E-2</v>
      </c>
      <c r="X454" s="57"/>
      <c r="Y454" s="58"/>
      <c r="AC454" s="59"/>
      <c r="AZ454" s="296" t="s">
        <v>1</v>
      </c>
    </row>
    <row r="455" spans="1:52" x14ac:dyDescent="0.2">
      <c r="A455" s="390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91"/>
      <c r="M455" s="389" t="s">
        <v>64</v>
      </c>
      <c r="N455" s="342"/>
      <c r="O455" s="342"/>
      <c r="P455" s="342"/>
      <c r="Q455" s="342"/>
      <c r="R455" s="342"/>
      <c r="S455" s="343"/>
      <c r="T455" s="38" t="s">
        <v>65</v>
      </c>
      <c r="U455" s="308">
        <f>IFERROR(U453/H453,"0")+IFERROR(U454/H454,"0")</f>
        <v>2.2831050228310503</v>
      </c>
      <c r="V455" s="308">
        <f>IFERROR(V453/H453,"0")+IFERROR(V454/H454,"0")</f>
        <v>3</v>
      </c>
      <c r="W455" s="308">
        <f>IFERROR(IF(W453="",0,W453),"0")+IFERROR(IF(W454="",0,W454),"0")</f>
        <v>2.2589999999999999E-2</v>
      </c>
      <c r="X455" s="309"/>
      <c r="Y455" s="309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91"/>
      <c r="M456" s="389" t="s">
        <v>64</v>
      </c>
      <c r="N456" s="342"/>
      <c r="O456" s="342"/>
      <c r="P456" s="342"/>
      <c r="Q456" s="342"/>
      <c r="R456" s="342"/>
      <c r="S456" s="343"/>
      <c r="T456" s="38" t="s">
        <v>63</v>
      </c>
      <c r="U456" s="308">
        <f>IFERROR(SUM(U453:U454),"0")</f>
        <v>10</v>
      </c>
      <c r="V456" s="308">
        <f>IFERROR(SUM(V453:V454),"0")</f>
        <v>13.14</v>
      </c>
      <c r="W456" s="38"/>
      <c r="X456" s="309"/>
      <c r="Y456" s="309"/>
    </row>
    <row r="457" spans="1:52" ht="14.25" customHeight="1" x14ac:dyDescent="0.25">
      <c r="A457" s="385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86">
        <v>4680115881143</v>
      </c>
      <c r="E458" s="330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628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8"/>
      <c r="O458" s="388"/>
      <c r="P458" s="388"/>
      <c r="Q458" s="330"/>
      <c r="R458" s="35"/>
      <c r="S458" s="35"/>
      <c r="T458" s="36" t="s">
        <v>63</v>
      </c>
      <c r="U458" s="306">
        <v>400</v>
      </c>
      <c r="V458" s="307">
        <f>IFERROR(IF(U458="",0,CEILING((U458/$H458),1)*$H458),"")</f>
        <v>405.59999999999997</v>
      </c>
      <c r="W458" s="37">
        <f>IFERROR(IF(V458=0,"",ROUNDUP(V458/H458,0)*0.02175),"")</f>
        <v>1.131</v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86">
        <v>4680115881068</v>
      </c>
      <c r="E459" s="330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8"/>
      <c r="O459" s="388"/>
      <c r="P459" s="388"/>
      <c r="Q459" s="330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86">
        <v>4680115881075</v>
      </c>
      <c r="E460" s="330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8"/>
      <c r="O460" s="388"/>
      <c r="P460" s="388"/>
      <c r="Q460" s="330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90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91"/>
      <c r="M461" s="389" t="s">
        <v>64</v>
      </c>
      <c r="N461" s="342"/>
      <c r="O461" s="342"/>
      <c r="P461" s="342"/>
      <c r="Q461" s="342"/>
      <c r="R461" s="342"/>
      <c r="S461" s="343"/>
      <c r="T461" s="38" t="s">
        <v>65</v>
      </c>
      <c r="U461" s="308">
        <f>IFERROR(U458/H458,"0")+IFERROR(U459/H459,"0")+IFERROR(U460/H460,"0")</f>
        <v>51.282051282051285</v>
      </c>
      <c r="V461" s="308">
        <f>IFERROR(V458/H458,"0")+IFERROR(V459/H459,"0")+IFERROR(V460/H460,"0")</f>
        <v>52</v>
      </c>
      <c r="W461" s="308">
        <f>IFERROR(IF(W458="",0,W458),"0")+IFERROR(IF(W459="",0,W459),"0")+IFERROR(IF(W460="",0,W460),"0")</f>
        <v>1.131</v>
      </c>
      <c r="X461" s="309"/>
      <c r="Y461" s="309"/>
    </row>
    <row r="462" spans="1:52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63</v>
      </c>
      <c r="U462" s="308">
        <f>IFERROR(SUM(U458:U460),"0")</f>
        <v>400</v>
      </c>
      <c r="V462" s="308">
        <f>IFERROR(SUM(V458:V460),"0")</f>
        <v>405.59999999999997</v>
      </c>
      <c r="W462" s="38"/>
      <c r="X462" s="309"/>
      <c r="Y462" s="309"/>
    </row>
    <row r="463" spans="1:52" ht="15" customHeight="1" x14ac:dyDescent="0.2">
      <c r="A463" s="632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25"/>
      <c r="M463" s="631" t="s">
        <v>593</v>
      </c>
      <c r="N463" s="316"/>
      <c r="O463" s="316"/>
      <c r="P463" s="316"/>
      <c r="Q463" s="316"/>
      <c r="R463" s="316"/>
      <c r="S463" s="317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17619.400000000001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17777.12</v>
      </c>
      <c r="W463" s="38"/>
      <c r="X463" s="309"/>
      <c r="Y463" s="309"/>
    </row>
    <row r="464" spans="1:52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594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18756.49461481694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18923.457999999999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595</v>
      </c>
      <c r="N465" s="316"/>
      <c r="O465" s="316"/>
      <c r="P465" s="316"/>
      <c r="Q465" s="316"/>
      <c r="R465" s="316"/>
      <c r="S465" s="31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34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597</v>
      </c>
      <c r="N466" s="316"/>
      <c r="O466" s="316"/>
      <c r="P466" s="316"/>
      <c r="Q466" s="316"/>
      <c r="R466" s="316"/>
      <c r="S466" s="317"/>
      <c r="T466" s="38" t="s">
        <v>63</v>
      </c>
      <c r="U466" s="308">
        <f>GrossWeightTotal+PalletQtyTotal*25</f>
        <v>19606.49461481694</v>
      </c>
      <c r="V466" s="308">
        <f>GrossWeightTotalR+PalletQtyTotalR*25</f>
        <v>19773.457999999999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598</v>
      </c>
      <c r="N467" s="316"/>
      <c r="O467" s="316"/>
      <c r="P467" s="316"/>
      <c r="Q467" s="316"/>
      <c r="R467" s="316"/>
      <c r="S467" s="317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3621.4063644794228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3647</v>
      </c>
      <c r="W467" s="38"/>
      <c r="X467" s="309"/>
      <c r="Y467" s="309"/>
    </row>
    <row r="468" spans="1:28" ht="14.25" customHeight="1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599</v>
      </c>
      <c r="N468" s="316"/>
      <c r="O468" s="316"/>
      <c r="P468" s="316"/>
      <c r="Q468" s="316"/>
      <c r="R468" s="316"/>
      <c r="S468" s="317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38.939190000000004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633" t="s">
        <v>94</v>
      </c>
      <c r="D470" s="634"/>
      <c r="E470" s="634"/>
      <c r="F470" s="635"/>
      <c r="G470" s="633" t="s">
        <v>216</v>
      </c>
      <c r="H470" s="634"/>
      <c r="I470" s="634"/>
      <c r="J470" s="634"/>
      <c r="K470" s="634"/>
      <c r="L470" s="635"/>
      <c r="M470" s="633" t="s">
        <v>405</v>
      </c>
      <c r="N470" s="635"/>
      <c r="O470" s="633" t="s">
        <v>454</v>
      </c>
      <c r="P470" s="635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636" t="s">
        <v>602</v>
      </c>
      <c r="B471" s="633" t="s">
        <v>58</v>
      </c>
      <c r="C471" s="633" t="s">
        <v>95</v>
      </c>
      <c r="D471" s="633" t="s">
        <v>102</v>
      </c>
      <c r="E471" s="633" t="s">
        <v>94</v>
      </c>
      <c r="F471" s="633" t="s">
        <v>207</v>
      </c>
      <c r="G471" s="633" t="s">
        <v>217</v>
      </c>
      <c r="H471" s="633" t="s">
        <v>224</v>
      </c>
      <c r="I471" s="633" t="s">
        <v>241</v>
      </c>
      <c r="J471" s="633" t="s">
        <v>297</v>
      </c>
      <c r="K471" s="633" t="s">
        <v>373</v>
      </c>
      <c r="L471" s="633" t="s">
        <v>390</v>
      </c>
      <c r="M471" s="633" t="s">
        <v>406</v>
      </c>
      <c r="N471" s="633" t="s">
        <v>431</v>
      </c>
      <c r="O471" s="633" t="s">
        <v>455</v>
      </c>
      <c r="P471" s="633" t="s">
        <v>507</v>
      </c>
      <c r="Q471" s="633" t="s">
        <v>531</v>
      </c>
      <c r="R471" s="633" t="s">
        <v>574</v>
      </c>
      <c r="S471" s="1"/>
      <c r="T471" s="1"/>
      <c r="Y471" s="53"/>
      <c r="AB471" s="1"/>
    </row>
    <row r="472" spans="1:28" ht="13.5" customHeight="1" thickBot="1" x14ac:dyDescent="0.25">
      <c r="A472" s="637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189</v>
      </c>
      <c r="D473" s="47">
        <f>IFERROR(V56*1,"0")+IFERROR(V57*1,"0")+IFERROR(V58*1,"0")</f>
        <v>896.40000000000009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2558.6000000000004</v>
      </c>
      <c r="F473" s="47">
        <f>IFERROR(V122*1,"0")+IFERROR(V123*1,"0")+IFERROR(V124*1,"0")+IFERROR(V125*1,"0")</f>
        <v>1193.4000000000001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399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2305.1999999999998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575.70000000000005</v>
      </c>
      <c r="K473" s="47">
        <f>IFERROR(V251*1,"0")+IFERROR(V252*1,"0")+IFERROR(V253*1,"0")+IFERROR(V254*1,"0")+IFERROR(V255*1,"0")+IFERROR(V256*1,"0")+IFERROR(V257*1,"0")+IFERROR(V261*1,"0")+IFERROR(V262*1,"0")</f>
        <v>108</v>
      </c>
      <c r="L473" s="47">
        <f>IFERROR(V267*1,"0")+IFERROR(V268*1,"0")+IFERROR(V272*1,"0")+IFERROR(V273*1,"0")+IFERROR(V274*1,"0")+IFERROR(V278*1,"0")+IFERROR(V282*1,"0")</f>
        <v>1307.0400000000002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6481.8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69.599999999999994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459.6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100.80000000000001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678.24</v>
      </c>
      <c r="R473" s="47">
        <f>IFERROR(V443*1,"0")+IFERROR(V444*1,"0")+IFERROR(V448*1,"0")+IFERROR(V449*1,"0")+IFERROR(V453*1,"0")+IFERROR(V454*1,"0")+IFERROR(V458*1,"0")+IFERROR(V459*1,"0")+IFERROR(V460*1,"0")</f>
        <v>454.73999999999995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2023-08-25T11:44:20Z</dcterms:modified>
</cp:coreProperties>
</file>