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45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M459" i="1"/>
  <c r="V458" i="1"/>
  <c r="W458" i="1" s="1"/>
  <c r="M458" i="1"/>
  <c r="U456" i="1"/>
  <c r="U455" i="1"/>
  <c r="V454" i="1"/>
  <c r="W454" i="1" s="1"/>
  <c r="M454" i="1"/>
  <c r="V453" i="1"/>
  <c r="V455" i="1" s="1"/>
  <c r="M453" i="1"/>
  <c r="U451" i="1"/>
  <c r="U450" i="1"/>
  <c r="V449" i="1"/>
  <c r="W449" i="1" s="1"/>
  <c r="M449" i="1"/>
  <c r="V448" i="1"/>
  <c r="V450" i="1" s="1"/>
  <c r="M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M318" i="1"/>
  <c r="V317" i="1"/>
  <c r="W317" i="1" s="1"/>
  <c r="M317" i="1"/>
  <c r="U314" i="1"/>
  <c r="U313" i="1"/>
  <c r="V312" i="1"/>
  <c r="V314" i="1" s="1"/>
  <c r="M312" i="1"/>
  <c r="U310" i="1"/>
  <c r="U309" i="1"/>
  <c r="V308" i="1"/>
  <c r="V310" i="1" s="1"/>
  <c r="M308" i="1"/>
  <c r="U306" i="1"/>
  <c r="U305" i="1"/>
  <c r="V304" i="1"/>
  <c r="V306" i="1" s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V273" i="1"/>
  <c r="W273" i="1" s="1"/>
  <c r="M273" i="1"/>
  <c r="V272" i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V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V155" i="1"/>
  <c r="V157" i="1" s="1"/>
  <c r="U153" i="1"/>
  <c r="U152" i="1"/>
  <c r="V151" i="1"/>
  <c r="W151" i="1" s="1"/>
  <c r="M151" i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H473" i="1" s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C47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59" i="1" l="1"/>
  <c r="V102" i="1"/>
  <c r="I473" i="1"/>
  <c r="W304" i="1"/>
  <c r="W305" i="1" s="1"/>
  <c r="V305" i="1"/>
  <c r="W308" i="1"/>
  <c r="W309" i="1" s="1"/>
  <c r="V309" i="1"/>
  <c r="W312" i="1"/>
  <c r="W313" i="1" s="1"/>
  <c r="V313" i="1"/>
  <c r="W235" i="1"/>
  <c r="V33" i="1"/>
  <c r="V112" i="1"/>
  <c r="V219" i="1"/>
  <c r="U466" i="1"/>
  <c r="W241" i="1"/>
  <c r="W118" i="1"/>
  <c r="W126" i="1"/>
  <c r="W184" i="1"/>
  <c r="W360" i="1"/>
  <c r="W397" i="1"/>
  <c r="U467" i="1"/>
  <c r="V37" i="1"/>
  <c r="V80" i="1"/>
  <c r="V90" i="1"/>
  <c r="W92" i="1"/>
  <c r="W101" i="1" s="1"/>
  <c r="V119" i="1"/>
  <c r="G473" i="1"/>
  <c r="W150" i="1"/>
  <c r="W152" i="1" s="1"/>
  <c r="W155" i="1"/>
  <c r="W157" i="1" s="1"/>
  <c r="V165" i="1"/>
  <c r="V185" i="1"/>
  <c r="W187" i="1"/>
  <c r="W189" i="1" s="1"/>
  <c r="W211" i="1"/>
  <c r="W212" i="1" s="1"/>
  <c r="V212" i="1"/>
  <c r="W215" i="1"/>
  <c r="W219" i="1" s="1"/>
  <c r="V235" i="1"/>
  <c r="W370" i="1"/>
  <c r="W371" i="1" s="1"/>
  <c r="V371" i="1"/>
  <c r="V434" i="1"/>
  <c r="V433" i="1"/>
  <c r="W448" i="1"/>
  <c r="W450" i="1" s="1"/>
  <c r="H9" i="1"/>
  <c r="A10" i="1"/>
  <c r="B473" i="1"/>
  <c r="V465" i="1"/>
  <c r="V464" i="1"/>
  <c r="V24" i="1"/>
  <c r="V32" i="1"/>
  <c r="V38" i="1"/>
  <c r="V42" i="1"/>
  <c r="V46" i="1"/>
  <c r="V52" i="1"/>
  <c r="V60" i="1"/>
  <c r="V81" i="1"/>
  <c r="V89" i="1"/>
  <c r="V101" i="1"/>
  <c r="V111" i="1"/>
  <c r="V118" i="1"/>
  <c r="V127" i="1"/>
  <c r="V135" i="1"/>
  <c r="V146" i="1"/>
  <c r="V153" i="1"/>
  <c r="V158" i="1"/>
  <c r="V164" i="1"/>
  <c r="V184" i="1"/>
  <c r="V190" i="1"/>
  <c r="J473" i="1"/>
  <c r="V209" i="1"/>
  <c r="V220" i="1"/>
  <c r="V229" i="1"/>
  <c r="W222" i="1"/>
  <c r="W228" i="1" s="1"/>
  <c r="V236" i="1"/>
  <c r="V242" i="1"/>
  <c r="V247" i="1"/>
  <c r="W244" i="1"/>
  <c r="W247" i="1" s="1"/>
  <c r="V259" i="1"/>
  <c r="V264" i="1"/>
  <c r="W261" i="1"/>
  <c r="W263" i="1" s="1"/>
  <c r="V276" i="1"/>
  <c r="V279" i="1"/>
  <c r="W278" i="1"/>
  <c r="W279" i="1" s="1"/>
  <c r="V280" i="1"/>
  <c r="V283" i="1"/>
  <c r="W282" i="1"/>
  <c r="W283" i="1" s="1"/>
  <c r="V284" i="1"/>
  <c r="V296" i="1"/>
  <c r="W288" i="1"/>
  <c r="W296" i="1" s="1"/>
  <c r="V297" i="1"/>
  <c r="V302" i="1"/>
  <c r="W299" i="1"/>
  <c r="W301" i="1" s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24" i="1"/>
  <c r="W459" i="1"/>
  <c r="W461" i="1" s="1"/>
  <c r="V461" i="1"/>
  <c r="E473" i="1"/>
  <c r="M473" i="1"/>
  <c r="F9" i="1"/>
  <c r="J9" i="1"/>
  <c r="W22" i="1"/>
  <c r="W23" i="1" s="1"/>
  <c r="V23" i="1"/>
  <c r="U463" i="1"/>
  <c r="W26" i="1"/>
  <c r="W32" i="1" s="1"/>
  <c r="W40" i="1"/>
  <c r="W41" i="1" s="1"/>
  <c r="W44" i="1"/>
  <c r="W45" i="1" s="1"/>
  <c r="W50" i="1"/>
  <c r="W52" i="1" s="1"/>
  <c r="V53" i="1"/>
  <c r="D473" i="1"/>
  <c r="V59" i="1"/>
  <c r="W63" i="1"/>
  <c r="W80" i="1" s="1"/>
  <c r="W83" i="1"/>
  <c r="W89" i="1" s="1"/>
  <c r="W104" i="1"/>
  <c r="W111" i="1" s="1"/>
  <c r="F473" i="1"/>
  <c r="V126" i="1"/>
  <c r="W131" i="1"/>
  <c r="W134" i="1" s="1"/>
  <c r="V134" i="1"/>
  <c r="W138" i="1"/>
  <c r="W146" i="1" s="1"/>
  <c r="V147" i="1"/>
  <c r="V152" i="1"/>
  <c r="W160" i="1"/>
  <c r="W164" i="1" s="1"/>
  <c r="W193" i="1"/>
  <c r="W208" i="1" s="1"/>
  <c r="V208" i="1"/>
  <c r="V228" i="1"/>
  <c r="V241" i="1"/>
  <c r="V248" i="1"/>
  <c r="K473" i="1"/>
  <c r="V258" i="1"/>
  <c r="W251" i="1"/>
  <c r="W258" i="1" s="1"/>
  <c r="V263" i="1"/>
  <c r="V270" i="1"/>
  <c r="V275" i="1"/>
  <c r="W272" i="1"/>
  <c r="W275" i="1" s="1"/>
  <c r="V301" i="1"/>
  <c r="W318" i="1"/>
  <c r="W321" i="1" s="1"/>
  <c r="V322" i="1"/>
  <c r="W330" i="1"/>
  <c r="W333" i="1" s="1"/>
  <c r="V334" i="1"/>
  <c r="V361" i="1"/>
  <c r="V368" i="1"/>
  <c r="W363" i="1"/>
  <c r="W367" i="1" s="1"/>
  <c r="V367" i="1"/>
  <c r="W375" i="1"/>
  <c r="W377" i="1" s="1"/>
  <c r="V377" i="1"/>
  <c r="V439" i="1"/>
  <c r="R473" i="1"/>
  <c r="V446" i="1"/>
  <c r="W443" i="1"/>
  <c r="W445" i="1" s="1"/>
  <c r="V445" i="1"/>
  <c r="Q473" i="1"/>
  <c r="L473" i="1"/>
  <c r="V269" i="1"/>
  <c r="N473" i="1"/>
  <c r="V327" i="1"/>
  <c r="W324" i="1"/>
  <c r="W326" i="1" s="1"/>
  <c r="V333" i="1"/>
  <c r="V337" i="1"/>
  <c r="W336" i="1"/>
  <c r="W337" i="1" s="1"/>
  <c r="V338" i="1"/>
  <c r="V345" i="1"/>
  <c r="W342" i="1"/>
  <c r="W344" i="1" s="1"/>
  <c r="V360" i="1"/>
  <c r="V378" i="1"/>
  <c r="V381" i="1"/>
  <c r="W380" i="1"/>
  <c r="W381" i="1" s="1"/>
  <c r="V382" i="1"/>
  <c r="P473" i="1"/>
  <c r="V388" i="1"/>
  <c r="W385" i="1"/>
  <c r="W387" i="1" s="1"/>
  <c r="V397" i="1"/>
  <c r="W433" i="1"/>
  <c r="V438" i="1"/>
  <c r="V451" i="1"/>
  <c r="V456" i="1"/>
  <c r="W453" i="1"/>
  <c r="W455" i="1" s="1"/>
  <c r="V462" i="1"/>
  <c r="O473" i="1"/>
  <c r="V321" i="1"/>
  <c r="W468" i="1" l="1"/>
  <c r="V463" i="1"/>
  <c r="V467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<sst xmlns="http://schemas.openxmlformats.org/spreadsheetml/2006/main" count="1699" uniqueCount="652">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</sst>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45169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623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7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0.375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175.5</v>
      </c>
      <c r="V51" s="307">
        <f>IFERROR(IF(U51="",0,CEILING((U51/$H51),1)*$H51),"")</f>
        <v>175.5</v>
      </c>
      <c r="W51" s="37">
        <f>IFERROR(IF(V51=0,"",ROUNDUP(V51/H51,0)*0.00753),"")</f>
        <v>0.48945</v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111.29629629629629</v>
      </c>
      <c r="V52" s="308">
        <f>IFERROR(V50/H50,"0")+IFERROR(V51/H51,"0")</f>
        <v>112</v>
      </c>
      <c r="W52" s="308">
        <f>IFERROR(IF(W50="",0,W50),"0")+IFERROR(IF(W51="",0,W51),"0")</f>
        <v>1.5116999999999998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675.5</v>
      </c>
      <c r="V53" s="308">
        <f>IFERROR(SUM(V50:V51),"0")</f>
        <v>683.1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580</v>
      </c>
      <c r="V56" s="307">
        <f>IFERROR(IF(U56="",0,CEILING((U56/$H56),1)*$H56),"")</f>
        <v>583.20000000000005</v>
      </c>
      <c r="W56" s="37">
        <f>IFERROR(IF(V56=0,"",ROUNDUP(V56/H56,0)*0.02175),"")</f>
        <v>1.1744999999999999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486</v>
      </c>
      <c r="V57" s="307">
        <f>IFERROR(IF(U57="",0,CEILING((U57/$H57),1)*$H57),"")</f>
        <v>486</v>
      </c>
      <c r="W57" s="37">
        <f>IFERROR(IF(V57=0,"",ROUNDUP(V57/H57,0)*0.00937),"")</f>
        <v>1.01196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161.7037037037037</v>
      </c>
      <c r="V59" s="308">
        <f>IFERROR(V56/H56,"0")+IFERROR(V57/H57,"0")+IFERROR(V58/H58,"0")</f>
        <v>162</v>
      </c>
      <c r="W59" s="308">
        <f>IFERROR(IF(W56="",0,W56),"0")+IFERROR(IF(W57="",0,W57),"0")+IFERROR(IF(W58="",0,W58),"0")</f>
        <v>2.1864599999999998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1066</v>
      </c>
      <c r="V60" s="308">
        <f>IFERROR(SUM(V56:V58),"0")</f>
        <v>1069.2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20</v>
      </c>
      <c r="V63" s="307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100</v>
      </c>
      <c r="V64" s="307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50</v>
      </c>
      <c r="V65" s="307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10</v>
      </c>
      <c r="V68" s="307">
        <f t="shared" si="2"/>
        <v>12</v>
      </c>
      <c r="W68" s="37">
        <f>IFERROR(IF(V68=0,"",ROUNDUP(V68/H68,0)*0.00753),"")</f>
        <v>3.0120000000000001E-2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12</v>
      </c>
      <c r="V70" s="307">
        <f t="shared" si="2"/>
        <v>12</v>
      </c>
      <c r="W70" s="37">
        <f t="shared" si="3"/>
        <v>2.811E-2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117</v>
      </c>
      <c r="V74" s="307">
        <f t="shared" si="2"/>
        <v>117</v>
      </c>
      <c r="W74" s="37">
        <f t="shared" si="3"/>
        <v>0.24362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48.074074074074076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0.67159999999999997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309</v>
      </c>
      <c r="V81" s="308">
        <f>IFERROR(SUM(V63:V79),"0")</f>
        <v>324.60000000000002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35</v>
      </c>
      <c r="V92" s="307">
        <f t="shared" ref="V92:V100" si="5">IFERROR(IF(U92="",0,CEILING((U92/$H92),1)*$H92),"")</f>
        <v>36</v>
      </c>
      <c r="W92" s="37">
        <f>IFERROR(IF(V92=0,"",ROUNDUP(V92/H92,0)*0.02175),"")</f>
        <v>8.6999999999999994E-2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48</v>
      </c>
      <c r="V96" s="307">
        <f t="shared" si="5"/>
        <v>54</v>
      </c>
      <c r="W96" s="37">
        <f>IFERROR(IF(V96=0,"",ROUNDUP(V96/H96,0)*0.02175),"")</f>
        <v>0.1305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9.2222222222222214</v>
      </c>
      <c r="V101" s="308">
        <f>IFERROR(V92/H92,"0")+IFERROR(V93/H93,"0")+IFERROR(V94/H94,"0")+IFERROR(V95/H95,"0")+IFERROR(V96/H96,"0")+IFERROR(V97/H97,"0")+IFERROR(V98/H98,"0")+IFERROR(V99/H99,"0")+IFERROR(V100/H100,"0")</f>
        <v>10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0.2175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83</v>
      </c>
      <c r="V102" s="308">
        <f>IFERROR(SUM(V92:V100),"0")</f>
        <v>90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80</v>
      </c>
      <c r="V104" s="307">
        <f t="shared" ref="V104:V110" si="6">IFERROR(IF(U104="",0,CEILING((U104/$H104),1)*$H104),"")</f>
        <v>81</v>
      </c>
      <c r="W104" s="37">
        <f>IFERROR(IF(V104=0,"",ROUNDUP(V104/H104,0)*0.02175),"")</f>
        <v>0.21749999999999997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205</v>
      </c>
      <c r="V105" s="307">
        <f t="shared" si="6"/>
        <v>210.6</v>
      </c>
      <c r="W105" s="37">
        <f>IFERROR(IF(V105=0,"",ROUNDUP(V105/H105,0)*0.02175),"")</f>
        <v>0.5655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9</v>
      </c>
      <c r="V107" s="307">
        <f t="shared" si="6"/>
        <v>10.8</v>
      </c>
      <c r="W107" s="37">
        <f>IFERROR(IF(V107=0,"",ROUNDUP(V107/H107,0)*0.00753),"")</f>
        <v>3.0120000000000001E-2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6</v>
      </c>
      <c r="V110" s="307">
        <f t="shared" si="6"/>
        <v>6</v>
      </c>
      <c r="W110" s="37">
        <f>IFERROR(IF(V110=0,"",ROUNDUP(V110/H110,0)*0.00753),"")</f>
        <v>1.506E-2</v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40.518518518518526</v>
      </c>
      <c r="V111" s="308">
        <f>IFERROR(V104/H104,"0")+IFERROR(V105/H105,"0")+IFERROR(V106/H106,"0")+IFERROR(V107/H107,"0")+IFERROR(V108/H108,"0")+IFERROR(V109/H109,"0")+IFERROR(V110/H110,"0")</f>
        <v>42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0.82817999999999992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300</v>
      </c>
      <c r="V112" s="308">
        <f>IFERROR(SUM(V104:V110),"0")</f>
        <v>308.40000000000003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70</v>
      </c>
      <c r="V122" s="307">
        <f>IFERROR(IF(U122="",0,CEILING((U122/$H122),1)*$H122),"")</f>
        <v>72.899999999999991</v>
      </c>
      <c r="W122" s="37">
        <f>IFERROR(IF(V122=0,"",ROUNDUP(V122/H122,0)*0.02175),"")</f>
        <v>0.19574999999999998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22.5</v>
      </c>
      <c r="V124" s="307">
        <f>IFERROR(IF(U124="",0,CEILING((U124/$H124),1)*$H124),"")</f>
        <v>24.3</v>
      </c>
      <c r="W124" s="37">
        <f>IFERROR(IF(V124=0,"",ROUNDUP(V124/H124,0)*0.00753),"")</f>
        <v>6.7769999999999997E-2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16.97530864197531</v>
      </c>
      <c r="V126" s="308">
        <f>IFERROR(V122/H122,"0")+IFERROR(V123/H123,"0")+IFERROR(V124/H124,"0")+IFERROR(V125/H125,"0")</f>
        <v>18</v>
      </c>
      <c r="W126" s="308">
        <f>IFERROR(IF(W122="",0,W122),"0")+IFERROR(IF(W123="",0,W123),"0")+IFERROR(IF(W124="",0,W124),"0")+IFERROR(IF(W125="",0,W125),"0")</f>
        <v>0.26351999999999998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92.5</v>
      </c>
      <c r="V127" s="308">
        <f>IFERROR(SUM(V122:V125),"0")</f>
        <v>97.199999999999989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16.2</v>
      </c>
      <c r="V179" s="307">
        <f t="shared" si="8"/>
        <v>16.8</v>
      </c>
      <c r="W179" s="37">
        <f t="shared" si="9"/>
        <v>5.271E-2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10.8</v>
      </c>
      <c r="V180" s="307">
        <f t="shared" si="8"/>
        <v>12</v>
      </c>
      <c r="W180" s="37">
        <f t="shared" si="9"/>
        <v>3.7650000000000003E-2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11.25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12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9.0359999999999996E-2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27</v>
      </c>
      <c r="V185" s="308">
        <f>IFERROR(SUM(V167:V183),"0")</f>
        <v>28.8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580</v>
      </c>
      <c r="V195" s="307">
        <f t="shared" si="10"/>
        <v>583.20000000000005</v>
      </c>
      <c r="W195" s="37">
        <f>IFERROR(IF(V195=0,"",ROUNDUP(V195/H195,0)*0.02175),"")</f>
        <v>1.1744999999999999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90</v>
      </c>
      <c r="V197" s="307">
        <f t="shared" si="10"/>
        <v>97.2</v>
      </c>
      <c r="W197" s="37">
        <f>IFERROR(IF(V197=0,"",ROUNDUP(V197/H197,0)*0.02175),"")</f>
        <v>0.19574999999999998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150</v>
      </c>
      <c r="V199" s="307">
        <f t="shared" si="10"/>
        <v>151.20000000000002</v>
      </c>
      <c r="W199" s="37">
        <f>IFERROR(IF(V199=0,"",ROUNDUP(V199/H199,0)*0.02175),"")</f>
        <v>0.30449999999999999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30</v>
      </c>
      <c r="V200" s="307">
        <f t="shared" si="10"/>
        <v>32.400000000000006</v>
      </c>
      <c r="W200" s="37">
        <f>IFERROR(IF(V200=0,"",ROUNDUP(V200/H200,0)*0.02175),"")</f>
        <v>6.5250000000000002E-2</v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195</v>
      </c>
      <c r="V201" s="307">
        <f t="shared" si="10"/>
        <v>195</v>
      </c>
      <c r="W201" s="37">
        <f t="shared" ref="W201:W207" si="11">IFERROR(IF(V201=0,"",ROUNDUP(V201/H201,0)*0.00937),"")</f>
        <v>0.36542999999999998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15</v>
      </c>
      <c r="V203" s="307">
        <f t="shared" si="10"/>
        <v>15</v>
      </c>
      <c r="W203" s="37">
        <f t="shared" si="11"/>
        <v>2.811E-2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120.7037037037037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122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2.13354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1060</v>
      </c>
      <c r="V209" s="308">
        <f>IFERROR(SUM(V193:V207),"0")</f>
        <v>1074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205</v>
      </c>
      <c r="V215" s="307">
        <f>IFERROR(IF(U215="",0,CEILING((U215/$H215),1)*$H215),"")</f>
        <v>205.8</v>
      </c>
      <c r="W215" s="37">
        <f>IFERROR(IF(V215=0,"",ROUNDUP(V215/H215,0)*0.00753),"")</f>
        <v>0.36897000000000002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450</v>
      </c>
      <c r="V216" s="307">
        <f>IFERROR(IF(U216="",0,CEILING((U216/$H216),1)*$H216),"")</f>
        <v>453.6</v>
      </c>
      <c r="W216" s="37">
        <f>IFERROR(IF(V216=0,"",ROUNDUP(V216/H216,0)*0.00753),"")</f>
        <v>0.81324000000000007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108.5</v>
      </c>
      <c r="V217" s="307">
        <f>IFERROR(IF(U217="",0,CEILING((U217/$H217),1)*$H217),"")</f>
        <v>109.2</v>
      </c>
      <c r="W217" s="37">
        <f>IFERROR(IF(V217=0,"",ROUNDUP(V217/H217,0)*0.00502),"")</f>
        <v>0.26103999999999999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207.61904761904762</v>
      </c>
      <c r="V219" s="308">
        <f>IFERROR(V215/H215,"0")+IFERROR(V216/H216,"0")+IFERROR(V217/H217,"0")+IFERROR(V218/H218,"0")</f>
        <v>209</v>
      </c>
      <c r="W219" s="308">
        <f>IFERROR(IF(W215="",0,W215),"0")+IFERROR(IF(W216="",0,W216),"0")+IFERROR(IF(W217="",0,W217),"0")+IFERROR(IF(W218="",0,W218),"0")</f>
        <v>1.4432499999999999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763.5</v>
      </c>
      <c r="V220" s="308">
        <f>IFERROR(SUM(V215:V218),"0")</f>
        <v>768.60000000000014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7950</v>
      </c>
      <c r="V222" s="307">
        <f t="shared" ref="V222:V227" si="12">IFERROR(IF(U222="",0,CEILING((U222/$H222),1)*$H222),"")</f>
        <v>7954.2</v>
      </c>
      <c r="W222" s="37">
        <f>IFERROR(IF(V222=0,"",ROUNDUP(V222/H222,0)*0.02175),"")</f>
        <v>21.358499999999999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981.48148148148152</v>
      </c>
      <c r="V228" s="308">
        <f>IFERROR(V222/H222,"0")+IFERROR(V223/H223,"0")+IFERROR(V224/H224,"0")+IFERROR(V225/H225,"0")+IFERROR(V226/H226,"0")+IFERROR(V227/H227,"0")</f>
        <v>982</v>
      </c>
      <c r="W228" s="308">
        <f>IFERROR(IF(W222="",0,W222),"0")+IFERROR(IF(W223="",0,W223),"0")+IFERROR(IF(W224="",0,W224),"0")+IFERROR(IF(W225="",0,W225),"0")+IFERROR(IF(W226="",0,W226),"0")+IFERROR(IF(W227="",0,W227),"0")</f>
        <v>21.358499999999999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7950</v>
      </c>
      <c r="V229" s="308">
        <f>IFERROR(SUM(V222:V227),"0")</f>
        <v>7954.2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225</v>
      </c>
      <c r="V232" s="307">
        <f>IFERROR(IF(U232="",0,CEILING((U232/$H232),1)*$H232),"")</f>
        <v>226.2</v>
      </c>
      <c r="W232" s="37">
        <f>IFERROR(IF(V232=0,"",ROUNDUP(V232/H232,0)*0.02175),"")</f>
        <v>0.63074999999999992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118</v>
      </c>
      <c r="V233" s="307">
        <f>IFERROR(IF(U233="",0,CEILING((U233/$H233),1)*$H233),"")</f>
        <v>126</v>
      </c>
      <c r="W233" s="37">
        <f>IFERROR(IF(V233=0,"",ROUNDUP(V233/H233,0)*0.02175),"")</f>
        <v>0.32624999999999998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42.893772893772891</v>
      </c>
      <c r="V235" s="308">
        <f>IFERROR(V231/H231,"0")+IFERROR(V232/H232,"0")+IFERROR(V233/H233,"0")+IFERROR(V234/H234,"0")</f>
        <v>44</v>
      </c>
      <c r="W235" s="308">
        <f>IFERROR(IF(W231="",0,W231),"0")+IFERROR(IF(W232="",0,W232),"0")+IFERROR(IF(W233="",0,W233),"0")+IFERROR(IF(W234="",0,W234),"0")</f>
        <v>0.95699999999999985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343</v>
      </c>
      <c r="V236" s="308">
        <f>IFERROR(SUM(V231:V234),"0")</f>
        <v>352.2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3</v>
      </c>
      <c r="V239" s="307">
        <f>IFERROR(IF(U239="",0,CEILING((U239/$H239),1)*$H239),"")</f>
        <v>3.04</v>
      </c>
      <c r="W239" s="37">
        <f>IFERROR(IF(V239=0,"",ROUNDUP(V239/H239,0)*0.00753),"")</f>
        <v>7.5300000000000002E-3</v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0.98684210526315785</v>
      </c>
      <c r="V241" s="308">
        <f>IFERROR(V238/H238,"0")+IFERROR(V239/H239,"0")+IFERROR(V240/H240,"0")</f>
        <v>1</v>
      </c>
      <c r="W241" s="308">
        <f>IFERROR(IF(W238="",0,W238),"0")+IFERROR(IF(W239="",0,W239),"0")+IFERROR(IF(W240="",0,W240),"0")</f>
        <v>7.5300000000000002E-3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3</v>
      </c>
      <c r="V242" s="308">
        <f>IFERROR(SUM(V238:V240),"0")</f>
        <v>3.04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230</v>
      </c>
      <c r="V251" s="307">
        <f t="shared" ref="V251:V257" si="13">IFERROR(IF(U251="",0,CEILING((U251/$H251),1)*$H251),"")</f>
        <v>237.60000000000002</v>
      </c>
      <c r="W251" s="37">
        <f>IFERROR(IF(V251=0,"",ROUNDUP(V251/H251,0)*0.02175),"")</f>
        <v>0.47849999999999998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30</v>
      </c>
      <c r="V253" s="307">
        <f t="shared" si="13"/>
        <v>32.400000000000006</v>
      </c>
      <c r="W253" s="37">
        <f>IFERROR(IF(V253=0,"",ROUNDUP(V253/H253,0)*0.02175),"")</f>
        <v>6.5250000000000002E-2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10</v>
      </c>
      <c r="V255" s="307">
        <f t="shared" si="13"/>
        <v>10.8</v>
      </c>
      <c r="W255" s="37">
        <f>IFERROR(IF(V255=0,"",ROUNDUP(V255/H255,0)*0.02175),"")</f>
        <v>2.1749999999999999E-2</v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50</v>
      </c>
      <c r="V256" s="307">
        <f t="shared" si="13"/>
        <v>50</v>
      </c>
      <c r="W256" s="37">
        <f>IFERROR(IF(V256=0,"",ROUNDUP(V256/H256,0)*0.00937),"")</f>
        <v>9.3700000000000006E-2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10</v>
      </c>
      <c r="V257" s="307">
        <f t="shared" si="13"/>
        <v>10</v>
      </c>
      <c r="W257" s="37">
        <f>IFERROR(IF(V257=0,"",ROUNDUP(V257/H257,0)*0.00937),"")</f>
        <v>1.874E-2</v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37</v>
      </c>
      <c r="V258" s="308">
        <f>IFERROR(V251/H251,"0")+IFERROR(V252/H252,"0")+IFERROR(V253/H253,"0")+IFERROR(V254/H254,"0")+IFERROR(V255/H255,"0")+IFERROR(V256/H256,"0")+IFERROR(V257/H257,"0")</f>
        <v>38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0.67793999999999999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330</v>
      </c>
      <c r="V259" s="308">
        <f>IFERROR(SUM(V251:V257),"0")</f>
        <v>340.8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8.4</v>
      </c>
      <c r="V267" s="307">
        <f>IFERROR(IF(U267="",0,CEILING((U267/$H267),1)*$H267),"")</f>
        <v>8.4</v>
      </c>
      <c r="W267" s="37">
        <f>IFERROR(IF(V267=0,"",ROUNDUP(V267/H267,0)*0.00753),"")</f>
        <v>3.7650000000000003E-2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5</v>
      </c>
      <c r="V269" s="308">
        <f>IFERROR(V267/H267,"0")+IFERROR(V268/H268,"0")</f>
        <v>5</v>
      </c>
      <c r="W269" s="308">
        <f>IFERROR(IF(W267="",0,W267),"0")+IFERROR(IF(W268="",0,W268),"0")</f>
        <v>3.7650000000000003E-2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8.4</v>
      </c>
      <c r="V270" s="308">
        <f>IFERROR(SUM(V267:V268),"0")</f>
        <v>8.4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200</v>
      </c>
      <c r="V272" s="307">
        <f>IFERROR(IF(U272="",0,CEILING((U272/$H272),1)*$H272),"")</f>
        <v>202.5</v>
      </c>
      <c r="W272" s="37">
        <f>IFERROR(IF(V272=0,"",ROUNDUP(V272/H272,0)*0.02175),"")</f>
        <v>0.54374999999999996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161.28</v>
      </c>
      <c r="V273" s="307">
        <f>IFERROR(IF(U273="",0,CEILING((U273/$H273),1)*$H273),"")</f>
        <v>161.28</v>
      </c>
      <c r="W273" s="37">
        <f>IFERROR(IF(V273=0,"",ROUNDUP(V273/H273,0)*0.00753),"")</f>
        <v>0.48192000000000002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111.72</v>
      </c>
      <c r="V274" s="307">
        <f>IFERROR(IF(U274="",0,CEILING((U274/$H274),1)*$H274),"")</f>
        <v>113.4</v>
      </c>
      <c r="W274" s="37">
        <f>IFERROR(IF(V274=0,"",ROUNDUP(V274/H274,0)*0.00753),"")</f>
        <v>0.33884999999999998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133.02469135802468</v>
      </c>
      <c r="V275" s="308">
        <f>IFERROR(V272/H272,"0")+IFERROR(V273/H273,"0")+IFERROR(V274/H274,"0")</f>
        <v>134</v>
      </c>
      <c r="W275" s="308">
        <f>IFERROR(IF(W272="",0,W272),"0")+IFERROR(IF(W273="",0,W273),"0")+IFERROR(IF(W274="",0,W274),"0")</f>
        <v>1.3645199999999997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473</v>
      </c>
      <c r="V276" s="308">
        <f>IFERROR(SUM(V272:V274),"0")</f>
        <v>477.17999999999995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1270</v>
      </c>
      <c r="V288" s="307">
        <f t="shared" ref="V288:V295" si="14">IFERROR(IF(U288="",0,CEILING((U288/$H288),1)*$H288),"")</f>
        <v>1275</v>
      </c>
      <c r="W288" s="37">
        <f>IFERROR(IF(V288=0,"",ROUNDUP(V288/H288,0)*0.02175),"")</f>
        <v>1.8487499999999999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180</v>
      </c>
      <c r="V290" s="307">
        <f t="shared" si="14"/>
        <v>180</v>
      </c>
      <c r="W290" s="37">
        <f>IFERROR(IF(V290=0,"",ROUNDUP(V290/H290,0)*0.02175),"")</f>
        <v>0.26100000000000001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790</v>
      </c>
      <c r="V292" s="307">
        <f t="shared" si="14"/>
        <v>795</v>
      </c>
      <c r="W292" s="37">
        <f>IFERROR(IF(V292=0,"",ROUNDUP(V292/H292,0)*0.02175),"")</f>
        <v>1.1527499999999999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15</v>
      </c>
      <c r="V294" s="307">
        <f t="shared" si="14"/>
        <v>15</v>
      </c>
      <c r="W294" s="37">
        <f>IFERROR(IF(V294=0,"",ROUNDUP(V294/H294,0)*0.00937),"")</f>
        <v>2.811E-2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152.33333333333334</v>
      </c>
      <c r="V296" s="308">
        <f>IFERROR(V288/H288,"0")+IFERROR(V289/H289,"0")+IFERROR(V290/H290,"0")+IFERROR(V291/H291,"0")+IFERROR(V292/H292,"0")+IFERROR(V293/H293,"0")+IFERROR(V294/H294,"0")+IFERROR(V295/H295,"0")</f>
        <v>153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3.29061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2255</v>
      </c>
      <c r="V297" s="308">
        <f>IFERROR(SUM(V288:V295),"0")</f>
        <v>2265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935</v>
      </c>
      <c r="V299" s="307">
        <f>IFERROR(IF(U299="",0,CEILING((U299/$H299),1)*$H299),"")</f>
        <v>945</v>
      </c>
      <c r="W299" s="37">
        <f>IFERROR(IF(V299=0,"",ROUNDUP(V299/H299,0)*0.02175),"")</f>
        <v>1.37025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62.333333333333336</v>
      </c>
      <c r="V301" s="308">
        <f>IFERROR(V299/H299,"0")+IFERROR(V300/H300,"0")</f>
        <v>63</v>
      </c>
      <c r="W301" s="308">
        <f>IFERROR(IF(W299="",0,W299),"0")+IFERROR(IF(W300="",0,W300),"0")</f>
        <v>1.37025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935</v>
      </c>
      <c r="V302" s="308">
        <f>IFERROR(SUM(V299:V300),"0")</f>
        <v>945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85</v>
      </c>
      <c r="V410" s="307">
        <f t="shared" ref="V410:V418" si="18">IFERROR(IF(U410="",0,CEILING((U410/$H410),1)*$H410),"")</f>
        <v>89.76</v>
      </c>
      <c r="W410" s="37">
        <f>IFERROR(IF(V410=0,"",ROUNDUP(V410/H410,0)*0.01196),"")</f>
        <v>0.20332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16.098484848484848</v>
      </c>
      <c r="V419" s="308">
        <f>IFERROR(V410/H410,"0")+IFERROR(V411/H411,"0")+IFERROR(V412/H412,"0")+IFERROR(V413/H413,"0")+IFERROR(V414/H414,"0")+IFERROR(V415/H415,"0")+IFERROR(V416/H416,"0")+IFERROR(V417/H417,"0")+IFERROR(V418/H418,"0")</f>
        <v>17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0.20332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85</v>
      </c>
      <c r="V420" s="308">
        <f>IFERROR(SUM(V410:V418),"0")</f>
        <v>89.76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40</v>
      </c>
      <c r="V422" s="307">
        <f>IFERROR(IF(U422="",0,CEILING((U422/$H422),1)*$H422),"")</f>
        <v>42.24</v>
      </c>
      <c r="W422" s="37">
        <f>IFERROR(IF(V422=0,"",ROUNDUP(V422/H422,0)*0.01196),"")</f>
        <v>9.5680000000000001E-2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7.5757575757575752</v>
      </c>
      <c r="V424" s="308">
        <f>IFERROR(V422/H422,"0")+IFERROR(V423/H423,"0")</f>
        <v>8</v>
      </c>
      <c r="W424" s="308">
        <f>IFERROR(IF(W422="",0,W422),"0")+IFERROR(IF(W423="",0,W423),"0")</f>
        <v>9.5680000000000001E-2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40</v>
      </c>
      <c r="V425" s="308">
        <f>IFERROR(SUM(V422:V423),"0")</f>
        <v>42.24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10</v>
      </c>
      <c r="V427" s="307">
        <f t="shared" ref="V427:V432" si="19">IFERROR(IF(U427="",0,CEILING((U427/$H427),1)*$H427),"")</f>
        <v>10.56</v>
      </c>
      <c r="W427" s="37">
        <f>IFERROR(IF(V427=0,"",ROUNDUP(V427/H427,0)*0.01196),"")</f>
        <v>2.392E-2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10</v>
      </c>
      <c r="V428" s="307">
        <f t="shared" si="19"/>
        <v>10.56</v>
      </c>
      <c r="W428" s="37">
        <f>IFERROR(IF(V428=0,"",ROUNDUP(V428/H428,0)*0.01196),"")</f>
        <v>2.392E-2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40</v>
      </c>
      <c r="V429" s="307">
        <f t="shared" si="19"/>
        <v>42.24</v>
      </c>
      <c r="W429" s="37">
        <f>IFERROR(IF(V429=0,"",ROUNDUP(V429/H429,0)*0.01196),"")</f>
        <v>9.5680000000000001E-2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11.363636363636363</v>
      </c>
      <c r="V433" s="308">
        <f>IFERROR(V427/H427,"0")+IFERROR(V428/H428,"0")+IFERROR(V429/H429,"0")+IFERROR(V430/H430,"0")+IFERROR(V431/H431,"0")+IFERROR(V432/H432,"0")</f>
        <v>12</v>
      </c>
      <c r="W433" s="308">
        <f>IFERROR(IF(W427="",0,W427),"0")+IFERROR(IF(W428="",0,W428),"0")+IFERROR(IF(W429="",0,W429),"0")+IFERROR(IF(W430="",0,W430),"0")+IFERROR(IF(W431="",0,W431),"0")+IFERROR(IF(W432="",0,W432),"0")</f>
        <v>0.14352000000000001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60</v>
      </c>
      <c r="V434" s="308">
        <f>IFERROR(SUM(V427:V432),"0")</f>
        <v>63.36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196</v>
      </c>
      <c r="V444" s="307">
        <f>IFERROR(IF(U444="",0,CEILING((U444/$H444),1)*$H444),"")</f>
        <v>204</v>
      </c>
      <c r="W444" s="37">
        <f>IFERROR(IF(V444=0,"",ROUNDUP(V444/H444,0)*0.02175),"")</f>
        <v>0.36974999999999997</v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16.333333333333332</v>
      </c>
      <c r="V445" s="308">
        <f>IFERROR(V443/H443,"0")+IFERROR(V444/H444,"0")</f>
        <v>17</v>
      </c>
      <c r="W445" s="308">
        <f>IFERROR(IF(W443="",0,W443),"0")+IFERROR(IF(W444="",0,W444),"0")</f>
        <v>0.36974999999999997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196</v>
      </c>
      <c r="V446" s="308">
        <f>IFERROR(SUM(V443:V444),"0")</f>
        <v>204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200</v>
      </c>
      <c r="V453" s="307">
        <f>IFERROR(IF(U453="",0,CEILING((U453/$H453),1)*$H453),"")</f>
        <v>201.48</v>
      </c>
      <c r="W453" s="37">
        <f>IFERROR(IF(V453=0,"",ROUNDUP(V453/H453,0)*0.00753),"")</f>
        <v>0.34638000000000002</v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430</v>
      </c>
      <c r="V454" s="307">
        <f>IFERROR(IF(U454="",0,CEILING((U454/$H454),1)*$H454),"")</f>
        <v>433.62</v>
      </c>
      <c r="W454" s="37">
        <f>IFERROR(IF(V454=0,"",ROUNDUP(V454/H454,0)*0.00753),"")</f>
        <v>0.74547000000000008</v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143.83561643835617</v>
      </c>
      <c r="V455" s="308">
        <f>IFERROR(V453/H453,"0")+IFERROR(V454/H454,"0")</f>
        <v>145</v>
      </c>
      <c r="W455" s="308">
        <f>IFERROR(IF(W453="",0,W453),"0")+IFERROR(IF(W454="",0,W454),"0")</f>
        <v>1.09185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630</v>
      </c>
      <c r="V456" s="308">
        <f>IFERROR(SUM(V453:V454),"0")</f>
        <v>635.1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50</v>
      </c>
      <c r="V458" s="307">
        <f>IFERROR(IF(U458="",0,CEILING((U458/$H458),1)*$H458),"")</f>
        <v>54.6</v>
      </c>
      <c r="W458" s="37">
        <f>IFERROR(IF(V458=0,"",ROUNDUP(V458/H458,0)*0.02175),"")</f>
        <v>0.15225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6.4102564102564106</v>
      </c>
      <c r="V461" s="308">
        <f>IFERROR(V458/H458,"0")+IFERROR(V459/H459,"0")+IFERROR(V460/H460,"0")</f>
        <v>7</v>
      </c>
      <c r="W461" s="308">
        <f>IFERROR(IF(W458="",0,W458),"0")+IFERROR(IF(W459="",0,W459),"0")+IFERROR(IF(W460="",0,W460),"0")</f>
        <v>0.15225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50</v>
      </c>
      <c r="V462" s="308">
        <f>IFERROR(SUM(V458:V460),"0")</f>
        <v>54.6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17734.900000000001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17878.78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18765.540229928098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18917.337999999996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19615.540229928098</v>
      </c>
      <c r="V466" s="308">
        <f>GrossWeightTotalR+PalletQtyTotalR*25</f>
        <v>19792.337999999996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2344.0334142545753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2363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40.466480000000004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683.1</v>
      </c>
      <c r="D473" s="47">
        <f>IFERROR(V56*1,"0")+IFERROR(V57*1,"0")+IFERROR(V58*1,"0")</f>
        <v>1069.2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723</v>
      </c>
      <c r="F473" s="47">
        <f>IFERROR(V122*1,"0")+IFERROR(V123*1,"0")+IFERROR(V124*1,"0")+IFERROR(V125*1,"0")</f>
        <v>97.199999999999989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28.8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10152.040000000001</v>
      </c>
      <c r="K473" s="47">
        <f>IFERROR(V251*1,"0")+IFERROR(V252*1,"0")+IFERROR(V253*1,"0")+IFERROR(V254*1,"0")+IFERROR(V255*1,"0")+IFERROR(V256*1,"0")+IFERROR(V257*1,"0")+IFERROR(V261*1,"0")+IFERROR(V262*1,"0")</f>
        <v>340.8</v>
      </c>
      <c r="L473" s="47">
        <f>IFERROR(V267*1,"0")+IFERROR(V268*1,"0")+IFERROR(V272*1,"0")+IFERROR(V273*1,"0")+IFERROR(V274*1,"0")+IFERROR(V278*1,"0")+IFERROR(V282*1,"0")</f>
        <v>485.58000000000004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3210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195.36</v>
      </c>
      <c r="R473" s="47">
        <f>IFERROR(V443*1,"0")+IFERROR(V444*1,"0")+IFERROR(V448*1,"0")+IFERROR(V449*1,"0")+IFERROR(V453*1,"0")+IFERROR(V454*1,"0")+IFERROR(V458*1,"0")+IFERROR(V459*1,"0")+IFERROR(V460*1,"0")</f>
        <v>893.7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2023-08-28T11:08:47Z</dcterms:modified>
</cp:coreProperties>
</file>