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W458" i="1"/>
  <c r="W461" i="1" s="1"/>
  <c r="V458" i="1"/>
  <c r="M458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5" i="1"/>
  <c r="U345" i="1"/>
  <c r="U344" i="1"/>
  <c r="W343" i="1"/>
  <c r="V343" i="1"/>
  <c r="M343" i="1"/>
  <c r="W342" i="1"/>
  <c r="W344" i="1" s="1"/>
  <c r="V342" i="1"/>
  <c r="V344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V327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W282" i="1" s="1"/>
  <c r="W283" i="1" s="1"/>
  <c r="M282" i="1"/>
  <c r="U280" i="1"/>
  <c r="U279" i="1"/>
  <c r="V278" i="1"/>
  <c r="M278" i="1"/>
  <c r="U276" i="1"/>
  <c r="U275" i="1"/>
  <c r="V274" i="1"/>
  <c r="W274" i="1" s="1"/>
  <c r="M274" i="1"/>
  <c r="V273" i="1"/>
  <c r="W273" i="1" s="1"/>
  <c r="M273" i="1"/>
  <c r="V272" i="1"/>
  <c r="V275" i="1" s="1"/>
  <c r="M272" i="1"/>
  <c r="V270" i="1"/>
  <c r="U270" i="1"/>
  <c r="V269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V263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M251" i="1"/>
  <c r="V248" i="1"/>
  <c r="U248" i="1"/>
  <c r="U247" i="1"/>
  <c r="V246" i="1"/>
  <c r="W246" i="1" s="1"/>
  <c r="M246" i="1"/>
  <c r="W245" i="1"/>
  <c r="V245" i="1"/>
  <c r="M245" i="1"/>
  <c r="V244" i="1"/>
  <c r="W244" i="1" s="1"/>
  <c r="W247" i="1" s="1"/>
  <c r="M244" i="1"/>
  <c r="U242" i="1"/>
  <c r="U241" i="1"/>
  <c r="V240" i="1"/>
  <c r="W240" i="1" s="1"/>
  <c r="M240" i="1"/>
  <c r="V239" i="1"/>
  <c r="W238" i="1"/>
  <c r="V238" i="1"/>
  <c r="U236" i="1"/>
  <c r="U235" i="1"/>
  <c r="W234" i="1"/>
  <c r="W235" i="1" s="1"/>
  <c r="V234" i="1"/>
  <c r="M234" i="1"/>
  <c r="V233" i="1"/>
  <c r="W233" i="1" s="1"/>
  <c r="M233" i="1"/>
  <c r="V232" i="1"/>
  <c r="W232" i="1" s="1"/>
  <c r="M232" i="1"/>
  <c r="W231" i="1"/>
  <c r="V231" i="1"/>
  <c r="V235" i="1" s="1"/>
  <c r="M231" i="1"/>
  <c r="V229" i="1"/>
  <c r="U229" i="1"/>
  <c r="U228" i="1"/>
  <c r="W227" i="1"/>
  <c r="V227" i="1"/>
  <c r="M227" i="1"/>
  <c r="W226" i="1"/>
  <c r="V226" i="1"/>
  <c r="M226" i="1"/>
  <c r="V225" i="1"/>
  <c r="W225" i="1" s="1"/>
  <c r="M225" i="1"/>
  <c r="V224" i="1"/>
  <c r="W224" i="1" s="1"/>
  <c r="M224" i="1"/>
  <c r="W223" i="1"/>
  <c r="V223" i="1"/>
  <c r="M223" i="1"/>
  <c r="W222" i="1"/>
  <c r="V222" i="1"/>
  <c r="V228" i="1" s="1"/>
  <c r="M222" i="1"/>
  <c r="U220" i="1"/>
  <c r="U219" i="1"/>
  <c r="W218" i="1"/>
  <c r="V218" i="1"/>
  <c r="M218" i="1"/>
  <c r="V217" i="1"/>
  <c r="W217" i="1" s="1"/>
  <c r="M217" i="1"/>
  <c r="V216" i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V208" i="1" s="1"/>
  <c r="M193" i="1"/>
  <c r="U190" i="1"/>
  <c r="U189" i="1"/>
  <c r="V188" i="1"/>
  <c r="W188" i="1" s="1"/>
  <c r="M188" i="1"/>
  <c r="V187" i="1"/>
  <c r="M187" i="1"/>
  <c r="U185" i="1"/>
  <c r="U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V185" i="1" s="1"/>
  <c r="M169" i="1"/>
  <c r="W168" i="1"/>
  <c r="V168" i="1"/>
  <c r="M168" i="1"/>
  <c r="V167" i="1"/>
  <c r="W167" i="1" s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U157" i="1"/>
  <c r="V156" i="1"/>
  <c r="W156" i="1" s="1"/>
  <c r="M156" i="1"/>
  <c r="V155" i="1"/>
  <c r="U153" i="1"/>
  <c r="U152" i="1"/>
  <c r="W151" i="1"/>
  <c r="V151" i="1"/>
  <c r="M151" i="1"/>
  <c r="W150" i="1"/>
  <c r="W152" i="1" s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V101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W59" i="1" s="1"/>
  <c r="V56" i="1"/>
  <c r="V59" i="1" s="1"/>
  <c r="M56" i="1"/>
  <c r="U53" i="1"/>
  <c r="U52" i="1"/>
  <c r="W51" i="1"/>
  <c r="V51" i="1"/>
  <c r="M51" i="1"/>
  <c r="V50" i="1"/>
  <c r="V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V38" i="1" s="1"/>
  <c r="M36" i="1"/>
  <c r="W35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63" i="1" s="1"/>
  <c r="U23" i="1"/>
  <c r="U467" i="1" s="1"/>
  <c r="V22" i="1"/>
  <c r="V465" i="1" s="1"/>
  <c r="M22" i="1"/>
  <c r="H10" i="1"/>
  <c r="H9" i="1"/>
  <c r="A9" i="1"/>
  <c r="F10" i="1" s="1"/>
  <c r="D7" i="1"/>
  <c r="N6" i="1"/>
  <c r="M2" i="1"/>
  <c r="W118" i="1" l="1"/>
  <c r="W126" i="1"/>
  <c r="W419" i="1"/>
  <c r="C473" i="1"/>
  <c r="K473" i="1"/>
  <c r="V32" i="1"/>
  <c r="V135" i="1"/>
  <c r="J9" i="1"/>
  <c r="V23" i="1"/>
  <c r="W36" i="1"/>
  <c r="W37" i="1" s="1"/>
  <c r="W40" i="1"/>
  <c r="W41" i="1" s="1"/>
  <c r="W44" i="1"/>
  <c r="W45" i="1" s="1"/>
  <c r="W50" i="1"/>
  <c r="W52" i="1" s="1"/>
  <c r="V53" i="1"/>
  <c r="W63" i="1"/>
  <c r="W80" i="1" s="1"/>
  <c r="W83" i="1"/>
  <c r="W89" i="1" s="1"/>
  <c r="W93" i="1"/>
  <c r="W101" i="1" s="1"/>
  <c r="W104" i="1"/>
  <c r="W111" i="1" s="1"/>
  <c r="V112" i="1"/>
  <c r="V119" i="1"/>
  <c r="W131" i="1"/>
  <c r="W134" i="1" s="1"/>
  <c r="V134" i="1"/>
  <c r="I473" i="1"/>
  <c r="V153" i="1"/>
  <c r="V165" i="1"/>
  <c r="W169" i="1"/>
  <c r="W184" i="1" s="1"/>
  <c r="V184" i="1"/>
  <c r="V264" i="1"/>
  <c r="W299" i="1"/>
  <c r="W301" i="1" s="1"/>
  <c r="V337" i="1"/>
  <c r="V338" i="1"/>
  <c r="W360" i="1"/>
  <c r="V361" i="1"/>
  <c r="V381" i="1"/>
  <c r="V382" i="1"/>
  <c r="V405" i="1"/>
  <c r="V406" i="1"/>
  <c r="V456" i="1"/>
  <c r="D473" i="1"/>
  <c r="L473" i="1"/>
  <c r="V89" i="1"/>
  <c r="A10" i="1"/>
  <c r="B473" i="1"/>
  <c r="V464" i="1"/>
  <c r="V466" i="1" s="1"/>
  <c r="V42" i="1"/>
  <c r="V463" i="1" s="1"/>
  <c r="V46" i="1"/>
  <c r="V60" i="1"/>
  <c r="V81" i="1"/>
  <c r="V118" i="1"/>
  <c r="V127" i="1"/>
  <c r="V146" i="1"/>
  <c r="V158" i="1"/>
  <c r="W155" i="1"/>
  <c r="W157" i="1" s="1"/>
  <c r="V164" i="1"/>
  <c r="V190" i="1"/>
  <c r="W187" i="1"/>
  <c r="W189" i="1" s="1"/>
  <c r="W228" i="1"/>
  <c r="V242" i="1"/>
  <c r="W239" i="1"/>
  <c r="W241" i="1" s="1"/>
  <c r="V247" i="1"/>
  <c r="V258" i="1"/>
  <c r="V279" i="1"/>
  <c r="V280" i="1"/>
  <c r="V296" i="1"/>
  <c r="M473" i="1"/>
  <c r="V297" i="1"/>
  <c r="N473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3" i="1"/>
  <c r="V445" i="1"/>
  <c r="V450" i="1"/>
  <c r="V451" i="1"/>
  <c r="W448" i="1"/>
  <c r="W450" i="1" s="1"/>
  <c r="V461" i="1"/>
  <c r="O473" i="1"/>
  <c r="W208" i="1"/>
  <c r="V241" i="1"/>
  <c r="V283" i="1"/>
  <c r="V284" i="1"/>
  <c r="F9" i="1"/>
  <c r="W22" i="1"/>
  <c r="W23" i="1" s="1"/>
  <c r="W26" i="1"/>
  <c r="W32" i="1" s="1"/>
  <c r="V80" i="1"/>
  <c r="F473" i="1"/>
  <c r="V126" i="1"/>
  <c r="W138" i="1"/>
  <c r="W146" i="1" s="1"/>
  <c r="V147" i="1"/>
  <c r="V152" i="1"/>
  <c r="V157" i="1"/>
  <c r="V189" i="1"/>
  <c r="J473" i="1"/>
  <c r="V209" i="1"/>
  <c r="W216" i="1"/>
  <c r="W219" i="1" s="1"/>
  <c r="V220" i="1"/>
  <c r="W261" i="1"/>
  <c r="W263" i="1" s="1"/>
  <c r="W278" i="1"/>
  <c r="W279" i="1" s="1"/>
  <c r="W288" i="1"/>
  <c r="W296" i="1" s="1"/>
  <c r="V302" i="1"/>
  <c r="V360" i="1"/>
  <c r="W367" i="1"/>
  <c r="V378" i="1"/>
  <c r="V401" i="1"/>
  <c r="V402" i="1"/>
  <c r="V419" i="1"/>
  <c r="Q473" i="1"/>
  <c r="V420" i="1"/>
  <c r="W433" i="1"/>
  <c r="V434" i="1"/>
  <c r="W453" i="1"/>
  <c r="W455" i="1" s="1"/>
  <c r="V462" i="1"/>
  <c r="U466" i="1"/>
  <c r="H473" i="1"/>
  <c r="P473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W468" i="1" l="1"/>
  <c r="V467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<sst xmlns="http://schemas.openxmlformats.org/spreadsheetml/2006/main" count="1700" uniqueCount="653">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</sst>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 t="s">
        <v>652</v>
      </c>
      <c r="I5" s="636"/>
      <c r="J5" s="636"/>
      <c r="K5" s="634"/>
      <c r="M5" s="25" t="s">
        <v>10</v>
      </c>
      <c r="N5" s="629">
        <v>45171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4" customFormat="1" ht="24" customHeight="1" x14ac:dyDescent="0.2">
      <c r="A6" s="612" t="s">
        <v>13</v>
      </c>
      <c r="B6" s="315"/>
      <c r="C6" s="316"/>
      <c r="D6" s="613" t="s">
        <v>614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Суббота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622" t="str">
        <f>IFERROR(VLOOKUP(DeliveryAddress,Table,3,0),1)</f>
        <v>4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4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0.625</v>
      </c>
      <c r="O8" s="607"/>
      <c r="Q8" s="318"/>
      <c r="R8" s="319"/>
      <c r="S8" s="618"/>
      <c r="T8" s="619"/>
      <c r="Y8" s="52"/>
      <c r="Z8" s="52"/>
      <c r="AA8" s="52"/>
    </row>
    <row r="9" spans="1:28" s="304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4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135</v>
      </c>
      <c r="V104" s="307">
        <f t="shared" ref="V104:V110" si="6">IFERROR(IF(U104="",0,CEILING((U104/$H104),1)*$H104),"")</f>
        <v>137.69999999999999</v>
      </c>
      <c r="W104" s="37">
        <f>IFERROR(IF(V104=0,"",ROUNDUP(V104/H104,0)*0.02175),"")</f>
        <v>0.36974999999999997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154.80000000000001</v>
      </c>
      <c r="V107" s="307">
        <f t="shared" si="6"/>
        <v>156.60000000000002</v>
      </c>
      <c r="W107" s="37">
        <f>IFERROR(IF(V107=0,"",ROUNDUP(V107/H107,0)*0.00753),"")</f>
        <v>0.43674000000000002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74</v>
      </c>
      <c r="V111" s="308">
        <f>IFERROR(V104/H104,"0")+IFERROR(V105/H105,"0")+IFERROR(V106/H106,"0")+IFERROR(V107/H107,"0")+IFERROR(V108/H108,"0")+IFERROR(V109/H109,"0")+IFERROR(V110/H110,"0")</f>
        <v>75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0.80648999999999993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289.8</v>
      </c>
      <c r="V112" s="308">
        <f>IFERROR(SUM(V104:V110),"0")</f>
        <v>294.3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175</v>
      </c>
      <c r="V122" s="307">
        <f>IFERROR(IF(U122="",0,CEILING((U122/$H122),1)*$H122),"")</f>
        <v>178.2</v>
      </c>
      <c r="W122" s="37">
        <f>IFERROR(IF(V122=0,"",ROUNDUP(V122/H122,0)*0.02175),"")</f>
        <v>0.47849999999999998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171</v>
      </c>
      <c r="V124" s="307">
        <f>IFERROR(IF(U124="",0,CEILING((U124/$H124),1)*$H124),"")</f>
        <v>172.8</v>
      </c>
      <c r="W124" s="37">
        <f>IFERROR(IF(V124=0,"",ROUNDUP(V124/H124,0)*0.00753),"")</f>
        <v>0.48192000000000002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84.938271604938265</v>
      </c>
      <c r="V126" s="308">
        <f>IFERROR(V122/H122,"0")+IFERROR(V123/H123,"0")+IFERROR(V124/H124,"0")+IFERROR(V125/H125,"0")</f>
        <v>86</v>
      </c>
      <c r="W126" s="308">
        <f>IFERROR(IF(W122="",0,W122),"0")+IFERROR(IF(W123="",0,W123),"0")+IFERROR(IF(W124="",0,W124),"0")+IFERROR(IF(W125="",0,W125),"0")</f>
        <v>0.96042000000000005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346</v>
      </c>
      <c r="V127" s="308">
        <f>IFERROR(SUM(V122:V125),"0")</f>
        <v>351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520</v>
      </c>
      <c r="V173" s="307">
        <f t="shared" si="8"/>
        <v>520.79999999999995</v>
      </c>
      <c r="W173" s="37">
        <f>IFERROR(IF(V173=0,"",ROUNDUP(V173/H173,0)*0.00753),"")</f>
        <v>1.63401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116</v>
      </c>
      <c r="V175" s="307">
        <f t="shared" si="8"/>
        <v>117.6</v>
      </c>
      <c r="W175" s="37">
        <f>IFERROR(IF(V175=0,"",ROUNDUP(V175/H175,0)*0.00753),"")</f>
        <v>0.36897000000000002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228</v>
      </c>
      <c r="V180" s="307">
        <f t="shared" si="8"/>
        <v>228</v>
      </c>
      <c r="W180" s="37">
        <f t="shared" si="9"/>
        <v>0.71535000000000004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360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361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2.7183299999999999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864</v>
      </c>
      <c r="V185" s="308">
        <f>IFERROR(SUM(V167:V183),"0")</f>
        <v>866.4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375</v>
      </c>
      <c r="V232" s="307">
        <f>IFERROR(IF(U232="",0,CEILING((U232/$H232),1)*$H232),"")</f>
        <v>382.2</v>
      </c>
      <c r="W232" s="37">
        <f>IFERROR(IF(V232=0,"",ROUNDUP(V232/H232,0)*0.02175),"")</f>
        <v>1.06575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48.07692307692308</v>
      </c>
      <c r="V235" s="308">
        <f>IFERROR(V231/H231,"0")+IFERROR(V232/H232,"0")+IFERROR(V233/H233,"0")+IFERROR(V234/H234,"0")</f>
        <v>49</v>
      </c>
      <c r="W235" s="308">
        <f>IFERROR(IF(W231="",0,W231),"0")+IFERROR(IF(W232="",0,W232),"0")+IFERROR(IF(W233="",0,W233),"0")+IFERROR(IF(W234="",0,W234),"0")</f>
        <v>1.06575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375</v>
      </c>
      <c r="V236" s="308">
        <f>IFERROR(SUM(V231:V234),"0")</f>
        <v>382.2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96.6</v>
      </c>
      <c r="V273" s="307">
        <f>IFERROR(IF(U273="",0,CEILING((U273/$H273),1)*$H273),"")</f>
        <v>98.28</v>
      </c>
      <c r="W273" s="37">
        <f>IFERROR(IF(V273=0,"",ROUNDUP(V273/H273,0)*0.00753),"")</f>
        <v>0.29366999999999999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38.333333333333329</v>
      </c>
      <c r="V275" s="308">
        <f>IFERROR(V272/H272,"0")+IFERROR(V273/H273,"0")+IFERROR(V274/H274,"0")</f>
        <v>39</v>
      </c>
      <c r="W275" s="308">
        <f>IFERROR(IF(W272="",0,W272),"0")+IFERROR(IF(W273="",0,W273),"0")+IFERROR(IF(W274="",0,W274),"0")</f>
        <v>0.29366999999999999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96.6</v>
      </c>
      <c r="V276" s="308">
        <f>IFERROR(SUM(V272:V274),"0")</f>
        <v>98.28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2000</v>
      </c>
      <c r="V288" s="307">
        <f t="shared" ref="V288:V295" si="14">IFERROR(IF(U288="",0,CEILING((U288/$H288),1)*$H288),"")</f>
        <v>2010</v>
      </c>
      <c r="W288" s="37">
        <f>IFERROR(IF(V288=0,"",ROUNDUP(V288/H288,0)*0.02175),"")</f>
        <v>2.9144999999999999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2100</v>
      </c>
      <c r="V290" s="307">
        <f t="shared" si="14"/>
        <v>2100</v>
      </c>
      <c r="W290" s="37">
        <f>IFERROR(IF(V290=0,"",ROUNDUP(V290/H290,0)*0.02175),"")</f>
        <v>3.0449999999999999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2300</v>
      </c>
      <c r="V292" s="307">
        <f t="shared" si="14"/>
        <v>2310</v>
      </c>
      <c r="W292" s="37">
        <f>IFERROR(IF(V292=0,"",ROUNDUP(V292/H292,0)*0.02175),"")</f>
        <v>3.3494999999999999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426.66666666666674</v>
      </c>
      <c r="V296" s="308">
        <f>IFERROR(V288/H288,"0")+IFERROR(V289/H289,"0")+IFERROR(V290/H290,"0")+IFERROR(V291/H291,"0")+IFERROR(V292/H292,"0")+IFERROR(V293/H293,"0")+IFERROR(V294/H294,"0")+IFERROR(V295/H295,"0")</f>
        <v>428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9.3090000000000011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6400</v>
      </c>
      <c r="V297" s="308">
        <f>IFERROR(SUM(V288:V295),"0")</f>
        <v>6420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2250</v>
      </c>
      <c r="V299" s="307">
        <f>IFERROR(IF(U299="",0,CEILING((U299/$H299),1)*$H299),"")</f>
        <v>2250</v>
      </c>
      <c r="W299" s="37">
        <f>IFERROR(IF(V299=0,"",ROUNDUP(V299/H299,0)*0.02175),"")</f>
        <v>3.2624999999999997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150</v>
      </c>
      <c r="V301" s="308">
        <f>IFERROR(V299/H299,"0")+IFERROR(V300/H300,"0")</f>
        <v>150</v>
      </c>
      <c r="W301" s="308">
        <f>IFERROR(IF(W299="",0,W299),"0")+IFERROR(IF(W300="",0,W300),"0")</f>
        <v>3.2624999999999997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2250</v>
      </c>
      <c r="V302" s="308">
        <f>IFERROR(SUM(V299:V300),"0")</f>
        <v>2250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240</v>
      </c>
      <c r="V312" s="307">
        <f>IFERROR(IF(U312="",0,CEILING((U312/$H312),1)*$H312),"")</f>
        <v>241.79999999999998</v>
      </c>
      <c r="W312" s="37">
        <f>IFERROR(IF(V312=0,"",ROUNDUP(V312/H312,0)*0.02175),"")</f>
        <v>0.6742499999999999</v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30.76923076923077</v>
      </c>
      <c r="V313" s="308">
        <f>IFERROR(V312/H312,"0")</f>
        <v>31</v>
      </c>
      <c r="W313" s="308">
        <f>IFERROR(IF(W312="",0,W312),"0")</f>
        <v>0.6742499999999999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240</v>
      </c>
      <c r="V314" s="308">
        <f>IFERROR(SUM(V312:V312),"0")</f>
        <v>241.79999999999998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485</v>
      </c>
      <c r="V329" s="307">
        <f>IFERROR(IF(U329="",0,CEILING((U329/$H329),1)*$H329),"")</f>
        <v>491.4</v>
      </c>
      <c r="W329" s="37">
        <f>IFERROR(IF(V329=0,"",ROUNDUP(V329/H329,0)*0.02175),"")</f>
        <v>1.37025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62.179487179487182</v>
      </c>
      <c r="V333" s="308">
        <f>IFERROR(V329/H329,"0")+IFERROR(V330/H330,"0")+IFERROR(V331/H331,"0")+IFERROR(V332/H332,"0")</f>
        <v>63</v>
      </c>
      <c r="W333" s="308">
        <f>IFERROR(IF(W329="",0,W329),"0")+IFERROR(IF(W330="",0,W330),"0")+IFERROR(IF(W331="",0,W331),"0")+IFERROR(IF(W332="",0,W332),"0")</f>
        <v>1.37025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485</v>
      </c>
      <c r="V334" s="308">
        <f>IFERROR(SUM(V329:V332),"0")</f>
        <v>491.4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720</v>
      </c>
      <c r="V349" s="307">
        <f t="shared" si="15"/>
        <v>722.4</v>
      </c>
      <c r="W349" s="37">
        <f>IFERROR(IF(V349=0,"",ROUNDUP(V349/H349,0)*0.00753),"")</f>
        <v>1.2951600000000001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171.42857142857142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172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1.2951600000000001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720</v>
      </c>
      <c r="V361" s="308">
        <f>IFERROR(SUM(V347:V359),"0")</f>
        <v>722.4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870</v>
      </c>
      <c r="V390" s="307">
        <f t="shared" ref="V390:V396" si="17">IFERROR(IF(U390="",0,CEILING((U390/$H390),1)*$H390),"")</f>
        <v>873.6</v>
      </c>
      <c r="W390" s="37">
        <f>IFERROR(IF(V390=0,"",ROUNDUP(V390/H390,0)*0.00753),"")</f>
        <v>1.5662400000000001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207.14285714285714</v>
      </c>
      <c r="V397" s="308">
        <f>IFERROR(V390/H390,"0")+IFERROR(V391/H391,"0")+IFERROR(V392/H392,"0")+IFERROR(V393/H393,"0")+IFERROR(V394/H394,"0")+IFERROR(V395/H395,"0")+IFERROR(V396/H396,"0")</f>
        <v>208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1.5662400000000001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870</v>
      </c>
      <c r="V398" s="308">
        <f>IFERROR(SUM(V390:V396),"0")</f>
        <v>873.6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70</v>
      </c>
      <c r="V411" s="307">
        <f t="shared" si="18"/>
        <v>73.92</v>
      </c>
      <c r="W411" s="37">
        <f>IFERROR(IF(V411=0,"",ROUNDUP(V411/H411,0)*0.01196),"")</f>
        <v>0.16744000000000001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60</v>
      </c>
      <c r="V413" s="307">
        <f t="shared" si="18"/>
        <v>63.36</v>
      </c>
      <c r="W413" s="37">
        <f>IFERROR(IF(V413=0,"",ROUNDUP(V413/H413,0)*0.01196),"")</f>
        <v>0.14352000000000001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24.621212121212121</v>
      </c>
      <c r="V419" s="308">
        <f>IFERROR(V410/H410,"0")+IFERROR(V411/H411,"0")+IFERROR(V412/H412,"0")+IFERROR(V413/H413,"0")+IFERROR(V414/H414,"0")+IFERROR(V415/H415,"0")+IFERROR(V416/H416,"0")+IFERROR(V417/H417,"0")+IFERROR(V418/H418,"0")</f>
        <v>26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0.31096000000000001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130</v>
      </c>
      <c r="V420" s="308">
        <f>IFERROR(SUM(V410:V418),"0")</f>
        <v>137.28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130</v>
      </c>
      <c r="V428" s="307">
        <f t="shared" si="19"/>
        <v>132</v>
      </c>
      <c r="W428" s="37">
        <f>IFERROR(IF(V428=0,"",ROUNDUP(V428/H428,0)*0.01196),"")</f>
        <v>0.29899999999999999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24.621212121212121</v>
      </c>
      <c r="V433" s="308">
        <f>IFERROR(V427/H427,"0")+IFERROR(V428/H428,"0")+IFERROR(V429/H429,"0")+IFERROR(V430/H430,"0")+IFERROR(V431/H431,"0")+IFERROR(V432/H432,"0")</f>
        <v>25</v>
      </c>
      <c r="W433" s="308">
        <f>IFERROR(IF(W427="",0,W427),"0")+IFERROR(IF(W428="",0,W428),"0")+IFERROR(IF(W429="",0,W429),"0")+IFERROR(IF(W430="",0,W430),"0")+IFERROR(IF(W431="",0,W431),"0")+IFERROR(IF(W432="",0,W432),"0")</f>
        <v>0.29899999999999999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130</v>
      </c>
      <c r="V434" s="308">
        <f>IFERROR(SUM(V427:V432),"0")</f>
        <v>132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350</v>
      </c>
      <c r="V458" s="307">
        <f>IFERROR(IF(U458="",0,CEILING((U458/$H458),1)*$H458),"")</f>
        <v>351</v>
      </c>
      <c r="W458" s="37">
        <f>IFERROR(IF(V458=0,"",ROUNDUP(V458/H458,0)*0.02175),"")</f>
        <v>0.9787499999999999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44.871794871794876</v>
      </c>
      <c r="V461" s="308">
        <f>IFERROR(V458/H458,"0")+IFERROR(V459/H459,"0")+IFERROR(V460/H460,"0")</f>
        <v>45</v>
      </c>
      <c r="W461" s="308">
        <f>IFERROR(IF(W458="",0,W458),"0")+IFERROR(IF(W459="",0,W459),"0")+IFERROR(IF(W460="",0,W460),"0")</f>
        <v>0.9787499999999999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350</v>
      </c>
      <c r="V462" s="308">
        <f>IFERROR(SUM(V458:V460),"0")</f>
        <v>351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13546.4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13611.66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14176.388410700411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14245.588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23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14751.388410700411</v>
      </c>
      <c r="V466" s="308">
        <f>GrossWeightTotalR+PalletQtyTotalR*25</f>
        <v>14820.588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1747.6495603162266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1758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24.910770000000003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294.3</v>
      </c>
      <c r="F473" s="47">
        <f>IFERROR(V122*1,"0")+IFERROR(V123*1,"0")+IFERROR(V124*1,"0")+IFERROR(V125*1,"0")</f>
        <v>351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866.4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382.2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98.28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8911.7999999999993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491.4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722.4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873.6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269.27999999999997</v>
      </c>
      <c r="R473" s="47">
        <f>IFERROR(V443*1,"0")+IFERROR(V444*1,"0")+IFERROR(V448*1,"0")+IFERROR(V449*1,"0")+IFERROR(V453*1,"0")+IFERROR(V454*1,"0")+IFERROR(V458*1,"0")+IFERROR(V459*1,"0")+IFERROR(V460*1,"0")</f>
        <v>351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2023-08-30T11:00:28Z</dcterms:modified>
</cp:coreProperties>
</file>