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W461" i="1" s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V397" i="1" s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V275" i="1" s="1"/>
  <c r="M272" i="1"/>
  <c r="V270" i="1"/>
  <c r="U270" i="1"/>
  <c r="U269" i="1"/>
  <c r="V268" i="1"/>
  <c r="W268" i="1" s="1"/>
  <c r="M268" i="1"/>
  <c r="W267" i="1"/>
  <c r="V267" i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M240" i="1"/>
  <c r="W239" i="1"/>
  <c r="V239" i="1"/>
  <c r="W238" i="1"/>
  <c r="V238" i="1"/>
  <c r="U236" i="1"/>
  <c r="W235" i="1"/>
  <c r="U235" i="1"/>
  <c r="V234" i="1"/>
  <c r="W234" i="1" s="1"/>
  <c r="M234" i="1"/>
  <c r="W233" i="1"/>
  <c r="V233" i="1"/>
  <c r="M233" i="1"/>
  <c r="V232" i="1"/>
  <c r="W232" i="1" s="1"/>
  <c r="M232" i="1"/>
  <c r="W231" i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W219" i="1" s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U190" i="1"/>
  <c r="U189" i="1"/>
  <c r="W188" i="1"/>
  <c r="V188" i="1"/>
  <c r="M188" i="1"/>
  <c r="V187" i="1"/>
  <c r="V189" i="1" s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M160" i="1"/>
  <c r="U158" i="1"/>
  <c r="U157" i="1"/>
  <c r="W156" i="1"/>
  <c r="V156" i="1"/>
  <c r="M156" i="1"/>
  <c r="V155" i="1"/>
  <c r="V158" i="1" s="1"/>
  <c r="U153" i="1"/>
  <c r="U152" i="1"/>
  <c r="V151" i="1"/>
  <c r="W151" i="1" s="1"/>
  <c r="M151" i="1"/>
  <c r="V150" i="1"/>
  <c r="M150" i="1"/>
  <c r="U147" i="1"/>
  <c r="U146" i="1"/>
  <c r="V145" i="1"/>
  <c r="W145" i="1" s="1"/>
  <c r="M145" i="1"/>
  <c r="W144" i="1"/>
  <c r="V144" i="1"/>
  <c r="M144" i="1"/>
  <c r="W143" i="1"/>
  <c r="V143" i="1"/>
  <c r="M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V146" i="1" s="1"/>
  <c r="M138" i="1"/>
  <c r="U135" i="1"/>
  <c r="U134" i="1"/>
  <c r="V133" i="1"/>
  <c r="W133" i="1" s="1"/>
  <c r="M133" i="1"/>
  <c r="V132" i="1"/>
  <c r="W132" i="1" s="1"/>
  <c r="M132" i="1"/>
  <c r="W131" i="1"/>
  <c r="W134" i="1" s="1"/>
  <c r="V131" i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V122" i="1"/>
  <c r="V127" i="1" s="1"/>
  <c r="M122" i="1"/>
  <c r="U119" i="1"/>
  <c r="U118" i="1"/>
  <c r="V117" i="1"/>
  <c r="W117" i="1" s="1"/>
  <c r="W116" i="1"/>
  <c r="V116" i="1"/>
  <c r="M116" i="1"/>
  <c r="V115" i="1"/>
  <c r="W115" i="1" s="1"/>
  <c r="M115" i="1"/>
  <c r="V114" i="1"/>
  <c r="V119" i="1" s="1"/>
  <c r="M114" i="1"/>
  <c r="U112" i="1"/>
  <c r="U111" i="1"/>
  <c r="V110" i="1"/>
  <c r="W110" i="1" s="1"/>
  <c r="M110" i="1"/>
  <c r="W109" i="1"/>
  <c r="V109" i="1"/>
  <c r="V108" i="1"/>
  <c r="W108" i="1" s="1"/>
  <c r="W107" i="1"/>
  <c r="V107" i="1"/>
  <c r="V106" i="1"/>
  <c r="W106" i="1" s="1"/>
  <c r="M106" i="1"/>
  <c r="V105" i="1"/>
  <c r="W105" i="1" s="1"/>
  <c r="M105" i="1"/>
  <c r="W104" i="1"/>
  <c r="V104" i="1"/>
  <c r="V112" i="1" s="1"/>
  <c r="U102" i="1"/>
  <c r="U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V102" i="1" s="1"/>
  <c r="M92" i="1"/>
  <c r="U90" i="1"/>
  <c r="U89" i="1"/>
  <c r="W88" i="1"/>
  <c r="V88" i="1"/>
  <c r="M88" i="1"/>
  <c r="V87" i="1"/>
  <c r="W87" i="1" s="1"/>
  <c r="M87" i="1"/>
  <c r="V86" i="1"/>
  <c r="W86" i="1" s="1"/>
  <c r="W85" i="1"/>
  <c r="V85" i="1"/>
  <c r="M85" i="1"/>
  <c r="V84" i="1"/>
  <c r="V90" i="1" s="1"/>
  <c r="W83" i="1"/>
  <c r="V83" i="1"/>
  <c r="V89" i="1" s="1"/>
  <c r="M83" i="1"/>
  <c r="U81" i="1"/>
  <c r="U80" i="1"/>
  <c r="W79" i="1"/>
  <c r="V79" i="1"/>
  <c r="M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W66" i="1"/>
  <c r="V66" i="1"/>
  <c r="M66" i="1"/>
  <c r="V65" i="1"/>
  <c r="W65" i="1" s="1"/>
  <c r="M65" i="1"/>
  <c r="V64" i="1"/>
  <c r="W64" i="1" s="1"/>
  <c r="M64" i="1"/>
  <c r="W63" i="1"/>
  <c r="V63" i="1"/>
  <c r="M63" i="1"/>
  <c r="U60" i="1"/>
  <c r="U59" i="1"/>
  <c r="W58" i="1"/>
  <c r="V58" i="1"/>
  <c r="V57" i="1"/>
  <c r="W57" i="1" s="1"/>
  <c r="M57" i="1"/>
  <c r="V56" i="1"/>
  <c r="W56" i="1" s="1"/>
  <c r="W59" i="1" s="1"/>
  <c r="M56" i="1"/>
  <c r="V53" i="1"/>
  <c r="U53" i="1"/>
  <c r="V52" i="1"/>
  <c r="U52" i="1"/>
  <c r="V51" i="1"/>
  <c r="W51" i="1" s="1"/>
  <c r="M51" i="1"/>
  <c r="W50" i="1"/>
  <c r="W52" i="1" s="1"/>
  <c r="V50" i="1"/>
  <c r="C473" i="1" s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3" i="1" s="1"/>
  <c r="M26" i="1"/>
  <c r="U24" i="1"/>
  <c r="U463" i="1" s="1"/>
  <c r="U23" i="1"/>
  <c r="U467" i="1" s="1"/>
  <c r="V22" i="1"/>
  <c r="V24" i="1" s="1"/>
  <c r="M22" i="1"/>
  <c r="H10" i="1"/>
  <c r="A9" i="1"/>
  <c r="F10" i="1" s="1"/>
  <c r="D7" i="1"/>
  <c r="N6" i="1"/>
  <c r="M2" i="1"/>
  <c r="W80" i="1" l="1"/>
  <c r="W101" i="1"/>
  <c r="W111" i="1"/>
  <c r="V81" i="1"/>
  <c r="V283" i="1"/>
  <c r="V284" i="1"/>
  <c r="W282" i="1"/>
  <c r="W283" i="1" s="1"/>
  <c r="H9" i="1"/>
  <c r="V32" i="1"/>
  <c r="E473" i="1"/>
  <c r="V101" i="1"/>
  <c r="W114" i="1"/>
  <c r="W118" i="1" s="1"/>
  <c r="W122" i="1"/>
  <c r="W126" i="1" s="1"/>
  <c r="W138" i="1"/>
  <c r="W146" i="1" s="1"/>
  <c r="V147" i="1"/>
  <c r="V157" i="1"/>
  <c r="W208" i="1"/>
  <c r="V241" i="1"/>
  <c r="V258" i="1"/>
  <c r="V263" i="1"/>
  <c r="V264" i="1"/>
  <c r="W261" i="1"/>
  <c r="W263" i="1" s="1"/>
  <c r="W269" i="1"/>
  <c r="V301" i="1"/>
  <c r="V302" i="1"/>
  <c r="W299" i="1"/>
  <c r="W301" i="1" s="1"/>
  <c r="W367" i="1"/>
  <c r="W377" i="1"/>
  <c r="V424" i="1"/>
  <c r="V425" i="1"/>
  <c r="W422" i="1"/>
  <c r="W424" i="1" s="1"/>
  <c r="W433" i="1"/>
  <c r="W438" i="1"/>
  <c r="B473" i="1"/>
  <c r="V464" i="1"/>
  <c r="V465" i="1"/>
  <c r="V60" i="1"/>
  <c r="V463" i="1" s="1"/>
  <c r="V118" i="1"/>
  <c r="V247" i="1"/>
  <c r="W244" i="1"/>
  <c r="W247" i="1" s="1"/>
  <c r="V248" i="1"/>
  <c r="V326" i="1"/>
  <c r="V327" i="1"/>
  <c r="W324" i="1"/>
  <c r="W326" i="1" s="1"/>
  <c r="V405" i="1"/>
  <c r="V406" i="1"/>
  <c r="W404" i="1"/>
  <c r="W405" i="1" s="1"/>
  <c r="V451" i="1"/>
  <c r="W449" i="1"/>
  <c r="W450" i="1" s="1"/>
  <c r="J9" i="1"/>
  <c r="V23" i="1"/>
  <c r="W167" i="1"/>
  <c r="W184" i="1" s="1"/>
  <c r="V184" i="1"/>
  <c r="V185" i="1"/>
  <c r="V208" i="1"/>
  <c r="V242" i="1"/>
  <c r="W240" i="1"/>
  <c r="W241" i="1" s="1"/>
  <c r="V279" i="1"/>
  <c r="V280" i="1"/>
  <c r="W278" i="1"/>
  <c r="W279" i="1" s="1"/>
  <c r="N473" i="1"/>
  <c r="V381" i="1"/>
  <c r="V382" i="1"/>
  <c r="W380" i="1"/>
  <c r="W381" i="1" s="1"/>
  <c r="V401" i="1"/>
  <c r="V402" i="1"/>
  <c r="W400" i="1"/>
  <c r="W401" i="1" s="1"/>
  <c r="U466" i="1"/>
  <c r="G473" i="1"/>
  <c r="K473" i="1"/>
  <c r="A10" i="1"/>
  <c r="V111" i="1"/>
  <c r="I473" i="1"/>
  <c r="V153" i="1"/>
  <c r="W150" i="1"/>
  <c r="W152" i="1" s="1"/>
  <c r="V337" i="1"/>
  <c r="V338" i="1"/>
  <c r="W336" i="1"/>
  <c r="W337" i="1" s="1"/>
  <c r="V361" i="1"/>
  <c r="V387" i="1"/>
  <c r="P473" i="1"/>
  <c r="V388" i="1"/>
  <c r="W385" i="1"/>
  <c r="W387" i="1" s="1"/>
  <c r="F9" i="1"/>
  <c r="W22" i="1"/>
  <c r="W23" i="1" s="1"/>
  <c r="W26" i="1"/>
  <c r="W32" i="1" s="1"/>
  <c r="D473" i="1"/>
  <c r="V59" i="1"/>
  <c r="V80" i="1"/>
  <c r="W84" i="1"/>
  <c r="W89" i="1" s="1"/>
  <c r="F473" i="1"/>
  <c r="V126" i="1"/>
  <c r="V135" i="1"/>
  <c r="V134" i="1"/>
  <c r="H473" i="1"/>
  <c r="V152" i="1"/>
  <c r="W155" i="1"/>
  <c r="W157" i="1" s="1"/>
  <c r="V164" i="1"/>
  <c r="V165" i="1"/>
  <c r="V190" i="1"/>
  <c r="W187" i="1"/>
  <c r="W189" i="1" s="1"/>
  <c r="J473" i="1"/>
  <c r="V228" i="1"/>
  <c r="V229" i="1"/>
  <c r="W222" i="1"/>
  <c r="W228" i="1" s="1"/>
  <c r="L473" i="1"/>
  <c r="V296" i="1"/>
  <c r="M473" i="1"/>
  <c r="V297" i="1"/>
  <c r="W288" i="1"/>
  <c r="W296" i="1" s="1"/>
  <c r="V344" i="1"/>
  <c r="V345" i="1"/>
  <c r="W342" i="1"/>
  <c r="W344" i="1" s="1"/>
  <c r="W360" i="1"/>
  <c r="V419" i="1"/>
  <c r="Q473" i="1"/>
  <c r="V420" i="1"/>
  <c r="W410" i="1"/>
  <c r="W419" i="1" s="1"/>
  <c r="R473" i="1"/>
  <c r="V450" i="1"/>
  <c r="V455" i="1"/>
  <c r="V456" i="1"/>
  <c r="W453" i="1"/>
  <c r="W455" i="1" s="1"/>
  <c r="O473" i="1"/>
  <c r="V209" i="1"/>
  <c r="V269" i="1"/>
  <c r="V368" i="1"/>
  <c r="V434" i="1"/>
  <c r="V438" i="1"/>
  <c r="V220" i="1"/>
  <c r="V236" i="1"/>
  <c r="V259" i="1"/>
  <c r="V276" i="1"/>
  <c r="V322" i="1"/>
  <c r="V334" i="1"/>
  <c r="V367" i="1"/>
  <c r="V398" i="1"/>
  <c r="V433" i="1"/>
  <c r="W251" i="1"/>
  <c r="W258" i="1" s="1"/>
  <c r="W272" i="1"/>
  <c r="W275" i="1" s="1"/>
  <c r="V321" i="1"/>
  <c r="W443" i="1"/>
  <c r="W445" i="1" s="1"/>
  <c r="V446" i="1"/>
  <c r="V467" i="1" l="1"/>
  <c r="W468" i="1"/>
  <c r="V466" i="1"/>
</calcChain>
</file>

<file path=xl/sharedStrings.xml><?xml version="1.0" encoding="utf-8"?>
<sst xmlns="http://schemas.openxmlformats.org/spreadsheetml/2006/main" count="1700" uniqueCount="653">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</sst>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 t="s">
        <v>652</v>
      </c>
      <c r="I5" s="321"/>
      <c r="J5" s="321"/>
      <c r="K5" s="319"/>
      <c r="M5" s="25" t="s">
        <v>10</v>
      </c>
      <c r="N5" s="322">
        <v>45171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614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Суббота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4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0.66666666666666663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210</v>
      </c>
      <c r="V50" s="307">
        <f>IFERROR(IF(U50="",0,CEILING((U50/$H50),1)*$H50),"")</f>
        <v>216</v>
      </c>
      <c r="W50" s="37">
        <f>IFERROR(IF(V50=0,"",ROUNDUP(V50/H50,0)*0.02175),"")</f>
        <v>0.43499999999999994</v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19.444444444444443</v>
      </c>
      <c r="V52" s="308">
        <f>IFERROR(V50/H50,"0")+IFERROR(V51/H51,"0")</f>
        <v>20</v>
      </c>
      <c r="W52" s="308">
        <f>IFERROR(IF(W50="",0,W50),"0")+IFERROR(IF(W51="",0,W51),"0")</f>
        <v>0.43499999999999994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210</v>
      </c>
      <c r="V53" s="308">
        <f>IFERROR(SUM(V50:V51),"0")</f>
        <v>216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0</v>
      </c>
      <c r="V59" s="308">
        <f>IFERROR(V56/H56,"0")+IFERROR(V57/H57,"0")+IFERROR(V58/H58,"0")</f>
        <v>0</v>
      </c>
      <c r="W59" s="308">
        <f>IFERROR(IF(W56="",0,W56),"0")+IFERROR(IF(W57="",0,W57),"0")+IFERROR(IF(W58="",0,W58),"0")</f>
        <v>0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0</v>
      </c>
      <c r="V60" s="308">
        <f>IFERROR(SUM(V56:V58),"0")</f>
        <v>0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130</v>
      </c>
      <c r="V64" s="307">
        <f t="shared" si="2"/>
        <v>140.4</v>
      </c>
      <c r="W64" s="37">
        <f>IFERROR(IF(V64=0,"",ROUNDUP(V64/H64,0)*0.02175),"")</f>
        <v>0.28275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200</v>
      </c>
      <c r="V66" s="307">
        <f t="shared" si="2"/>
        <v>205.20000000000002</v>
      </c>
      <c r="W66" s="37">
        <f>IFERROR(IF(V66=0,"",ROUNDUP(V66/H66,0)*0.02175),"")</f>
        <v>0.41324999999999995</v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30.555555555555557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32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0.69599999999999995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330</v>
      </c>
      <c r="V81" s="308">
        <f>IFERROR(SUM(V63:V79),"0")</f>
        <v>345.6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140</v>
      </c>
      <c r="V104" s="307">
        <f t="shared" ref="V104:V110" si="6">IFERROR(IF(U104="",0,CEILING((U104/$H104),1)*$H104),"")</f>
        <v>145.79999999999998</v>
      </c>
      <c r="W104" s="37">
        <f>IFERROR(IF(V104=0,"",ROUNDUP(V104/H104,0)*0.02175),"")</f>
        <v>0.39149999999999996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17.283950617283953</v>
      </c>
      <c r="V111" s="308">
        <f>IFERROR(V104/H104,"0")+IFERROR(V105/H105,"0")+IFERROR(V106/H106,"0")+IFERROR(V107/H107,"0")+IFERROR(V108/H108,"0")+IFERROR(V109/H109,"0")+IFERROR(V110/H110,"0")</f>
        <v>18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0.39149999999999996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140</v>
      </c>
      <c r="V112" s="308">
        <f>IFERROR(SUM(V104:V110),"0")</f>
        <v>145.79999999999998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120</v>
      </c>
      <c r="V122" s="307">
        <f>IFERROR(IF(U122="",0,CEILING((U122/$H122),1)*$H122),"")</f>
        <v>121.5</v>
      </c>
      <c r="W122" s="37">
        <f>IFERROR(IF(V122=0,"",ROUNDUP(V122/H122,0)*0.02175),"")</f>
        <v>0.32624999999999998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14.814814814814815</v>
      </c>
      <c r="V126" s="308">
        <f>IFERROR(V122/H122,"0")+IFERROR(V123/H123,"0")+IFERROR(V124/H124,"0")+IFERROR(V125/H125,"0")</f>
        <v>15</v>
      </c>
      <c r="W126" s="308">
        <f>IFERROR(IF(W122="",0,W122),"0")+IFERROR(IF(W123="",0,W123),"0")+IFERROR(IF(W124="",0,W124),"0")+IFERROR(IF(W125="",0,W125),"0")</f>
        <v>0.32624999999999998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120</v>
      </c>
      <c r="V127" s="308">
        <f>IFERROR(SUM(V122:V125),"0")</f>
        <v>121.5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232</v>
      </c>
      <c r="V173" s="307">
        <f t="shared" si="8"/>
        <v>232.79999999999998</v>
      </c>
      <c r="W173" s="37">
        <f>IFERROR(IF(V173=0,"",ROUNDUP(V173/H173,0)*0.00753),"")</f>
        <v>0.73041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212</v>
      </c>
      <c r="V175" s="307">
        <f t="shared" si="8"/>
        <v>213.6</v>
      </c>
      <c r="W175" s="37">
        <f>IFERROR(IF(V175=0,"",ROUNDUP(V175/H175,0)*0.00753),"")</f>
        <v>0.67017000000000004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228</v>
      </c>
      <c r="V179" s="307">
        <f t="shared" si="8"/>
        <v>228</v>
      </c>
      <c r="W179" s="37">
        <f t="shared" si="9"/>
        <v>0.71535000000000004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280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281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2.1159300000000001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672</v>
      </c>
      <c r="V185" s="308">
        <f>IFERROR(SUM(V167:V183),"0")</f>
        <v>674.4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0</v>
      </c>
      <c r="V269" s="308">
        <f>IFERROR(V267/H267,"0")+IFERROR(V268/H268,"0")</f>
        <v>0</v>
      </c>
      <c r="W269" s="308">
        <f>IFERROR(IF(W267="",0,W267),"0")+IFERROR(IF(W268="",0,W268),"0")</f>
        <v>0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0</v>
      </c>
      <c r="V270" s="308">
        <f>IFERROR(SUM(V267:V268),"0")</f>
        <v>0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0</v>
      </c>
      <c r="V275" s="308">
        <f>IFERROR(V272/H272,"0")+IFERROR(V273/H273,"0")+IFERROR(V274/H274,"0")</f>
        <v>0</v>
      </c>
      <c r="W275" s="308">
        <f>IFERROR(IF(W272="",0,W272),"0")+IFERROR(IF(W273="",0,W273),"0")+IFERROR(IF(W274="",0,W274),"0")</f>
        <v>0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0</v>
      </c>
      <c r="V276" s="308">
        <f>IFERROR(SUM(V272:V274),"0")</f>
        <v>0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0</v>
      </c>
      <c r="V288" s="307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670</v>
      </c>
      <c r="V292" s="307">
        <f t="shared" si="14"/>
        <v>675</v>
      </c>
      <c r="W292" s="37">
        <f>IFERROR(IF(V292=0,"",ROUNDUP(V292/H292,0)*0.02175),"")</f>
        <v>0.9787499999999999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44.666666666666664</v>
      </c>
      <c r="V296" s="308">
        <f>IFERROR(V288/H288,"0")+IFERROR(V289/H289,"0")+IFERROR(V290/H290,"0")+IFERROR(V291/H291,"0")+IFERROR(V292/H292,"0")+IFERROR(V293/H293,"0")+IFERROR(V294/H294,"0")+IFERROR(V295/H295,"0")</f>
        <v>45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0.9787499999999999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670</v>
      </c>
      <c r="V297" s="308">
        <f>IFERROR(SUM(V288:V295),"0")</f>
        <v>675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0</v>
      </c>
      <c r="V301" s="308">
        <f>IFERROR(V299/H299,"0")+IFERROR(V300/H300,"0")</f>
        <v>0</v>
      </c>
      <c r="W301" s="308">
        <f>IFERROR(IF(W299="",0,W299),"0")+IFERROR(IF(W300="",0,W300),"0")</f>
        <v>0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0</v>
      </c>
      <c r="V302" s="308">
        <f>IFERROR(SUM(V299:V300),"0")</f>
        <v>0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10</v>
      </c>
      <c r="V329" s="307">
        <f>IFERROR(IF(U329="",0,CEILING((U329/$H329),1)*$H329),"")</f>
        <v>15.6</v>
      </c>
      <c r="W329" s="37">
        <f>IFERROR(IF(V329=0,"",ROUNDUP(V329/H329,0)*0.02175),"")</f>
        <v>4.3499999999999997E-2</v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1.2820512820512822</v>
      </c>
      <c r="V333" s="308">
        <f>IFERROR(V329/H329,"0")+IFERROR(V330/H330,"0")+IFERROR(V331/H331,"0")+IFERROR(V332/H332,"0")</f>
        <v>2</v>
      </c>
      <c r="W333" s="308">
        <f>IFERROR(IF(W329="",0,W329),"0")+IFERROR(IF(W330="",0,W330),"0")+IFERROR(IF(W331="",0,W331),"0")+IFERROR(IF(W332="",0,W332),"0")</f>
        <v>4.3499999999999997E-2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10</v>
      </c>
      <c r="V334" s="308">
        <f>IFERROR(SUM(V329:V332),"0")</f>
        <v>15.6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0</v>
      </c>
      <c r="V361" s="308">
        <f>IFERROR(SUM(V347:V359),"0")</f>
        <v>0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180</v>
      </c>
      <c r="V411" s="307">
        <f t="shared" si="18"/>
        <v>184.8</v>
      </c>
      <c r="W411" s="37">
        <f>IFERROR(IF(V411=0,"",ROUNDUP(V411/H411,0)*0.01196),"")</f>
        <v>0.41860000000000003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40</v>
      </c>
      <c r="V412" s="307">
        <f t="shared" si="18"/>
        <v>42.24</v>
      </c>
      <c r="W412" s="37">
        <f>IFERROR(IF(V412=0,"",ROUNDUP(V412/H412,0)*0.01196),"")</f>
        <v>9.5680000000000001E-2</v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100</v>
      </c>
      <c r="V413" s="307">
        <f t="shared" si="18"/>
        <v>100.32000000000001</v>
      </c>
      <c r="W413" s="37">
        <f>IFERROR(IF(V413=0,"",ROUNDUP(V413/H413,0)*0.01196),"")</f>
        <v>0.22724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60.606060606060602</v>
      </c>
      <c r="V419" s="308">
        <f>IFERROR(V410/H410,"0")+IFERROR(V411/H411,"0")+IFERROR(V412/H412,"0")+IFERROR(V413/H413,"0")+IFERROR(V414/H414,"0")+IFERROR(V415/H415,"0")+IFERROR(V416/H416,"0")+IFERROR(V417/H417,"0")+IFERROR(V418/H418,"0")</f>
        <v>62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0.74152000000000007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320</v>
      </c>
      <c r="V420" s="308">
        <f>IFERROR(SUM(V410:V418),"0")</f>
        <v>327.36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0</v>
      </c>
      <c r="V422" s="307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0</v>
      </c>
      <c r="V424" s="308">
        <f>IFERROR(V422/H422,"0")+IFERROR(V423/H423,"0")</f>
        <v>0</v>
      </c>
      <c r="W424" s="308">
        <f>IFERROR(IF(W422="",0,W422),"0")+IFERROR(IF(W423="",0,W423),"0")</f>
        <v>0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0</v>
      </c>
      <c r="V425" s="308">
        <f>IFERROR(SUM(V422:V423),"0")</f>
        <v>0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0</v>
      </c>
      <c r="V427" s="307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0</v>
      </c>
      <c r="V428" s="307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0</v>
      </c>
      <c r="V429" s="307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0</v>
      </c>
      <c r="V433" s="308">
        <f>IFERROR(V427/H427,"0")+IFERROR(V428/H428,"0")+IFERROR(V429/H429,"0")+IFERROR(V430/H430,"0")+IFERROR(V431/H431,"0")+IFERROR(V432/H432,"0")</f>
        <v>0</v>
      </c>
      <c r="W433" s="308">
        <f>IFERROR(IF(W427="",0,W427),"0")+IFERROR(IF(W428="",0,W428),"0")+IFERROR(IF(W429="",0,W429),"0")+IFERROR(IF(W430="",0,W430),"0")+IFERROR(IF(W431="",0,W431),"0")+IFERROR(IF(W432="",0,W432),"0")</f>
        <v>0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0</v>
      </c>
      <c r="V434" s="308">
        <f>IFERROR(SUM(V427:V432),"0")</f>
        <v>0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120</v>
      </c>
      <c r="V458" s="307">
        <f>IFERROR(IF(U458="",0,CEILING((U458/$H458),1)*$H458),"")</f>
        <v>124.8</v>
      </c>
      <c r="W458" s="37">
        <f>IFERROR(IF(V458=0,"",ROUNDUP(V458/H458,0)*0.02175),"")</f>
        <v>0.34799999999999998</v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15.384615384615385</v>
      </c>
      <c r="V461" s="308">
        <f>IFERROR(V458/H458,"0")+IFERROR(V459/H459,"0")+IFERROR(V460/H460,"0")</f>
        <v>16</v>
      </c>
      <c r="W461" s="308">
        <f>IFERROR(IF(W458="",0,W458),"0")+IFERROR(IF(W459="",0,W459),"0")+IFERROR(IF(W460="",0,W460),"0")</f>
        <v>0.34799999999999998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120</v>
      </c>
      <c r="V462" s="308">
        <f>IFERROR(SUM(V458:V460),"0")</f>
        <v>124.8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2592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2646.0600000000004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2749.5129966329964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2806.654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6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6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2899.5129966329964</v>
      </c>
      <c r="V466" s="308">
        <f>GrossWeightTotalR+PalletQtyTotalR*25</f>
        <v>2956.654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484.03815937149267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491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6.0764499999999995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216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491.4</v>
      </c>
      <c r="F473" s="47">
        <f>IFERROR(V122*1,"0")+IFERROR(V123*1,"0")+IFERROR(V124*1,"0")+IFERROR(V125*1,"0")</f>
        <v>121.5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674.4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675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15.6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327.36</v>
      </c>
      <c r="R473" s="47">
        <f>IFERROR(V443*1,"0")+IFERROR(V444*1,"0")+IFERROR(V448*1,"0")+IFERROR(V449*1,"0")+IFERROR(V453*1,"0")+IFERROR(V454*1,"0")+IFERROR(V458*1,"0")+IFERROR(V459*1,"0")+IFERROR(V460*1,"0")</f>
        <v>124.8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2023-08-30T11:05:23Z</dcterms:modified>
</cp:coreProperties>
</file>